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390" windowHeight="9315" activeTab="0"/>
  </bookViews>
  <sheets>
    <sheet name="使用方法" sheetId="1" r:id="rId1"/>
    <sheet name="入力シート" sheetId="2" r:id="rId2"/>
    <sheet name="身長（ﾊﾟｰｾﾝﾀｲﾙ）" sheetId="3" r:id="rId3"/>
    <sheet name="体重（ﾊﾟｰｾﾝﾀｲﾙ）" sheetId="4" r:id="rId4"/>
    <sheet name="ＢＭＩ（ﾊﾟｰｾﾝﾀｲﾙ）" sheetId="5" r:id="rId5"/>
    <sheet name="上腕周囲長（ﾊﾟｰｾﾝﾀｲﾙ）" sheetId="6" r:id="rId6"/>
    <sheet name="下腿周囲長（ﾊﾟｰｾﾝﾀｲﾙ）" sheetId="7" r:id="rId7"/>
    <sheet name="上腕三頭筋皮下脂肪厚（ﾊﾟｰｾﾝﾀｲﾙ）" sheetId="8" r:id="rId8"/>
    <sheet name="肩甲骨下部皮下脂肪厚（ﾊﾟｰｾﾝﾀｲﾙ）" sheetId="9" r:id="rId9"/>
    <sheet name="上腕筋囲（ﾊﾟｰｾﾝﾀｲﾙ）" sheetId="10" r:id="rId10"/>
    <sheet name="上腕筋面積（ﾊﾟｰｾﾝﾀｲﾙ）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<sst xmlns="http://schemas.openxmlformats.org/spreadsheetml/2006/main" count="146" uniqueCount="82">
  <si>
    <t>全体</t>
  </si>
  <si>
    <t>男性</t>
  </si>
  <si>
    <t>ﾊﾟｰｾﾝﾀｲﾙ</t>
  </si>
  <si>
    <t>50
中央値</t>
  </si>
  <si>
    <t>from</t>
  </si>
  <si>
    <t>年齢</t>
  </si>
  <si>
    <t>to</t>
  </si>
  <si>
    <t>女性</t>
  </si>
  <si>
    <t>ﾊﾟｰｾﾝﾀｲﾙ</t>
  </si>
  <si>
    <t>from</t>
  </si>
  <si>
    <t>to</t>
  </si>
  <si>
    <t>ﾊﾟｰｾﾝﾀｲﾙ</t>
  </si>
  <si>
    <t>from</t>
  </si>
  <si>
    <t>to</t>
  </si>
  <si>
    <t>ＢＭＩ</t>
  </si>
  <si>
    <t>ﾊﾟｰｾﾝﾀｲﾙ</t>
  </si>
  <si>
    <t>from</t>
  </si>
  <si>
    <t>to</t>
  </si>
  <si>
    <t>ﾊﾟｰｾﾝﾀｲﾙ</t>
  </si>
  <si>
    <t>from</t>
  </si>
  <si>
    <t>to</t>
  </si>
  <si>
    <t>ﾊﾟｰｾﾝﾀｲﾙ</t>
  </si>
  <si>
    <t>from</t>
  </si>
  <si>
    <t>to</t>
  </si>
  <si>
    <t>ﾊﾟｰｾﾝﾀｲﾙ</t>
  </si>
  <si>
    <t>from</t>
  </si>
  <si>
    <t>to</t>
  </si>
  <si>
    <t>ﾊﾟｰｾﾝﾀｲﾙ</t>
  </si>
  <si>
    <t>from</t>
  </si>
  <si>
    <t>to</t>
  </si>
  <si>
    <t>ﾊﾟｰｾﾝﾀｲﾙ</t>
  </si>
  <si>
    <t>from</t>
  </si>
  <si>
    <t>to</t>
  </si>
  <si>
    <t>身長
（cm）</t>
  </si>
  <si>
    <t>体重
（kg）</t>
  </si>
  <si>
    <t>上腕周囲長
（cm）</t>
  </si>
  <si>
    <t>下腿周囲長
（cm）</t>
  </si>
  <si>
    <t>上腕三頭筋
皮下脂肪厚
(mm）</t>
  </si>
  <si>
    <t>肩甲骨下部
皮下脂肪厚
（mm）</t>
  </si>
  <si>
    <t>上腕筋囲
（cm）</t>
  </si>
  <si>
    <t>上腕筋面積
（c㎡）</t>
  </si>
  <si>
    <t>基準日</t>
  </si>
  <si>
    <t>生年月日</t>
  </si>
  <si>
    <t>満年齢</t>
  </si>
  <si>
    <t>身長（cm）</t>
  </si>
  <si>
    <t>体重（kg）</t>
  </si>
  <si>
    <t>下腿周囲長（cm）</t>
  </si>
  <si>
    <t>理想体重（kg）</t>
  </si>
  <si>
    <t>通常体重（kg）</t>
  </si>
  <si>
    <t>ＢＭＩ</t>
  </si>
  <si>
    <t>上腕周囲長（cm）</t>
  </si>
  <si>
    <t>上腕三頭筋皮下脂肪厚(mm）</t>
  </si>
  <si>
    <t>上腕筋面積（c㎡）</t>
  </si>
  <si>
    <t>中央値</t>
  </si>
  <si>
    <t>中央値を100%とした場合</t>
  </si>
  <si>
    <t>計算値</t>
  </si>
  <si>
    <t>-10%</t>
  </si>
  <si>
    <t>＋10%</t>
  </si>
  <si>
    <t>測定値</t>
  </si>
  <si>
    <t>性別</t>
  </si>
  <si>
    <t>女</t>
  </si>
  <si>
    <t>男</t>
  </si>
  <si>
    <t>INDEX</t>
  </si>
  <si>
    <t>肥満度２５％以上の補正</t>
  </si>
  <si>
    <t>身長</t>
  </si>
  <si>
    <t>膝高</t>
  </si>
  <si>
    <t>膝高測定値による推算値</t>
  </si>
  <si>
    <t>男</t>
  </si>
  <si>
    <t>INDEX</t>
  </si>
  <si>
    <t>ＢＭＩ</t>
  </si>
  <si>
    <t>上腕周囲長（cm）</t>
  </si>
  <si>
    <t>上腕三頭筋皮下脂肪厚(mm）</t>
  </si>
  <si>
    <t>上腕筋面積（c㎡）</t>
  </si>
  <si>
    <t>-10%</t>
  </si>
  <si>
    <t>＋10%</t>
  </si>
  <si>
    <t>-10%</t>
  </si>
  <si>
    <t>このシートは、JARD2001による中央値(50パーセンタイル）を求めるものです</t>
  </si>
  <si>
    <t>背景色が白のセルに利用者の測定値を入力すると、背景色が黄色の部分が算出されます</t>
  </si>
  <si>
    <t>基準日、生年月日、性別は必須項目です</t>
  </si>
  <si>
    <t>身長の測定ができない場合、膝高計痩躯による身長の推算値を求めることができますので、</t>
  </si>
  <si>
    <t>推算した身長を測定値へ入力してください</t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</si>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</sst>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&quot;歳&quot;"/>
    <numFmt numFmtId="179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 diagonalUp="1">
      <left style="hair"/>
      <right style="hair"/>
      <top style="hair"/>
      <bottom style="medium"/>
      <diagonal style="hair"/>
    </border>
    <border diagonalUp="1">
      <left style="hair"/>
      <right style="medium"/>
      <top style="hair"/>
      <bottom style="medium"/>
      <diagonal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 style="hair"/>
      <top style="medium"/>
      <bottom style="hair"/>
      <diagonal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0" fontId="3" fillId="33" borderId="13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0" fontId="3" fillId="33" borderId="15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horizontal="left" vertical="center"/>
    </xf>
    <xf numFmtId="49" fontId="3" fillId="34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4" borderId="22" xfId="0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57" fontId="3" fillId="0" borderId="21" xfId="0" applyNumberFormat="1" applyFont="1" applyBorder="1" applyAlignment="1" applyProtection="1">
      <alignment vertical="center"/>
      <protection locked="0"/>
    </xf>
    <xf numFmtId="57" fontId="3" fillId="0" borderId="13" xfId="0" applyNumberFormat="1" applyFont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/>
    </xf>
    <xf numFmtId="0" fontId="3" fillId="35" borderId="29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  <fill>
        <patternFill>
          <bgColor indexed="34"/>
        </patternFill>
      </fill>
    </dxf>
    <dxf>
      <font>
        <color indexed="13"/>
      </font>
    </dxf>
    <dxf>
      <font>
        <color indexed="9"/>
      </font>
      <fill>
        <patternFill>
          <bgColor indexed="34"/>
        </patternFill>
      </fill>
    </dxf>
    <dxf>
      <font>
        <color indexed="13"/>
      </font>
    </dxf>
    <dxf>
      <font>
        <color rgb="FFFFFF00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6"/>
  <sheetViews>
    <sheetView tabSelected="1" zoomScale="75" zoomScaleNormal="75" zoomScalePageLayoutView="0" workbookViewId="0" topLeftCell="A1">
      <selection activeCell="B4" sqref="B4"/>
    </sheetView>
  </sheetViews>
  <sheetFormatPr defaultColWidth="8.875" defaultRowHeight="13.5"/>
  <cols>
    <col min="1" max="1" width="3.625" style="17" customWidth="1"/>
    <col min="2" max="2" width="37.375" style="17" bestFit="1" customWidth="1"/>
    <col min="3" max="3" width="15.50390625" style="17" customWidth="1"/>
    <col min="4" max="4" width="16.00390625" style="17" customWidth="1"/>
    <col min="5" max="6" width="18.875" style="17" bestFit="1" customWidth="1"/>
    <col min="7" max="7" width="14.875" style="17" customWidth="1"/>
    <col min="8" max="8" width="13.00390625" style="17" customWidth="1"/>
    <col min="9" max="16384" width="8.875" style="17" customWidth="1"/>
  </cols>
  <sheetData>
    <row r="2" ht="24.75" customHeight="1"/>
    <row r="4" ht="30.75" customHeight="1">
      <c r="B4" s="17" t="s">
        <v>76</v>
      </c>
    </row>
    <row r="5" ht="30.75" customHeight="1">
      <c r="B5" s="17" t="s">
        <v>77</v>
      </c>
    </row>
    <row r="6" ht="30.75" customHeight="1">
      <c r="B6" s="17" t="s">
        <v>78</v>
      </c>
    </row>
    <row r="7" ht="30.75" customHeight="1">
      <c r="B7" s="17" t="s">
        <v>79</v>
      </c>
    </row>
    <row r="8" ht="30.75" customHeight="1">
      <c r="B8" s="17" t="s">
        <v>80</v>
      </c>
    </row>
    <row r="9" ht="29.25" customHeight="1" thickBot="1"/>
    <row r="10" spans="2:5" ht="19.5" customHeight="1">
      <c r="B10" s="39" t="s">
        <v>41</v>
      </c>
      <c r="C10" s="50">
        <v>38698</v>
      </c>
      <c r="D10" s="21"/>
      <c r="E10" s="18"/>
    </row>
    <row r="11" spans="2:5" ht="19.5" customHeight="1">
      <c r="B11" s="40" t="s">
        <v>42</v>
      </c>
      <c r="C11" s="51">
        <v>11280</v>
      </c>
      <c r="D11" s="57" t="s">
        <v>60</v>
      </c>
      <c r="E11" s="58" t="s">
        <v>68</v>
      </c>
    </row>
    <row r="12" spans="2:5" ht="19.5" customHeight="1" thickBot="1">
      <c r="B12" s="41" t="s">
        <v>59</v>
      </c>
      <c r="C12" s="52" t="s">
        <v>67</v>
      </c>
      <c r="D12" s="57" t="s">
        <v>61</v>
      </c>
      <c r="E12" s="58">
        <f>IF(C13="","",IF(C12="女",E13+50,E13+10))</f>
        <v>17</v>
      </c>
    </row>
    <row r="13" spans="2:5" ht="21" customHeight="1" thickBot="1">
      <c r="B13" s="31" t="s">
        <v>43</v>
      </c>
      <c r="C13" s="25">
        <f>IF(C10="","",IF(C11="","",DATEDIF(C11,C10,"y")))</f>
        <v>75</v>
      </c>
      <c r="D13" s="59"/>
      <c r="E13" s="58">
        <f>IF(C13="","",ROUNDDOWN((C13-40)/5,0))</f>
        <v>7</v>
      </c>
    </row>
    <row r="14" spans="2:5" ht="26.25" customHeight="1" thickBot="1">
      <c r="B14" s="19"/>
      <c r="C14" s="20"/>
      <c r="D14" s="18"/>
      <c r="E14" s="18"/>
    </row>
    <row r="15" spans="2:7" ht="36.75" customHeight="1">
      <c r="B15" s="42"/>
      <c r="C15" s="33" t="s">
        <v>58</v>
      </c>
      <c r="D15" s="33" t="s">
        <v>53</v>
      </c>
      <c r="E15" s="60" t="s">
        <v>54</v>
      </c>
      <c r="F15" s="66" t="s">
        <v>66</v>
      </c>
      <c r="G15" s="67"/>
    </row>
    <row r="16" spans="2:7" ht="19.5" customHeight="1">
      <c r="B16" s="35" t="s">
        <v>44</v>
      </c>
      <c r="C16" s="53">
        <v>154</v>
      </c>
      <c r="D16" s="26">
        <f>IF(ISERROR(VLOOKUP(E12,'身長（ﾊﾟｰｾﾝﾀｲﾙ）'!A6:K25,8)),"",VLOOKUP(E12,'身長（ﾊﾟｰｾﾝﾀｲﾙ）'!A6:K25,8))</f>
        <v>160.7</v>
      </c>
      <c r="E16" s="23">
        <f>IF(D16="","",C16/D16)</f>
        <v>0.9583074051026759</v>
      </c>
      <c r="F16" s="45" t="s">
        <v>65</v>
      </c>
      <c r="G16" s="55"/>
    </row>
    <row r="17" spans="2:7" ht="19.5" customHeight="1" thickBot="1">
      <c r="B17" s="35" t="s">
        <v>45</v>
      </c>
      <c r="C17" s="53">
        <v>50</v>
      </c>
      <c r="D17" s="26">
        <f>IF(ISERROR(VLOOKUP(E12,'体重（ﾊﾟｰｾﾝﾀｲﾙ）'!A6:K25,8)),"",VLOOKUP(E12,'体重（ﾊﾟｰｾﾝﾀｲﾙ）'!A6:K25,8))</f>
        <v>55</v>
      </c>
      <c r="E17" s="23">
        <f>IF(D17="","",C17/D17)</f>
        <v>0.9090909090909091</v>
      </c>
      <c r="F17" s="47" t="s">
        <v>64</v>
      </c>
      <c r="G17" s="22">
        <f>IF(C13="","",IF(G16="","",IF(C12="男",115.3+(1.13*G16)-(0.12*C13),123.9+(1.2*G16)-(0.4*C13))))</f>
      </c>
    </row>
    <row r="18" spans="2:5" ht="19.5" customHeight="1">
      <c r="B18" s="35" t="s">
        <v>69</v>
      </c>
      <c r="C18" s="24">
        <f>IF(ISERROR(C17/(C16*C16)*10000),"",(C17/(C16*C16)*10000))</f>
        <v>21.082813290605497</v>
      </c>
      <c r="D18" s="26">
        <f>IF(C13="","",VLOOKUP(E12,ＢＭＩ（ﾊﾟｰｾﾝﾀｲﾙ）!A6:K25,8))</f>
        <v>21.16</v>
      </c>
      <c r="E18" s="23">
        <f>IF(C18="","",IF(D18="","",C18/D18))</f>
        <v>0.9963522349057418</v>
      </c>
    </row>
    <row r="19" spans="2:5" ht="19.5" customHeight="1">
      <c r="B19" s="43" t="s">
        <v>46</v>
      </c>
      <c r="C19" s="54">
        <v>31</v>
      </c>
      <c r="D19" s="26">
        <f>IF(C13="","",VLOOKUP(E12,'下腿周囲長（ﾊﾟｰｾﾝﾀｲﾙ）'!A6:K25,8))</f>
        <v>32.8</v>
      </c>
      <c r="E19" s="23">
        <f>IF(D19="","",C19/D19)</f>
        <v>0.9451219512195123</v>
      </c>
    </row>
    <row r="20" spans="2:5" ht="19.5" customHeight="1">
      <c r="B20" s="35" t="s">
        <v>70</v>
      </c>
      <c r="C20" s="54">
        <v>24</v>
      </c>
      <c r="D20" s="26">
        <f>IF(C13="","",VLOOKUP(E12,'上腕周囲長（ﾊﾟｰｾﾝﾀｲﾙ）'!A6:K25,8))</f>
        <v>26.2</v>
      </c>
      <c r="E20" s="23">
        <f>IF(D20="","",C20/D20)</f>
        <v>0.916030534351145</v>
      </c>
    </row>
    <row r="21" spans="2:5" ht="19.5" customHeight="1">
      <c r="B21" s="35" t="s">
        <v>71</v>
      </c>
      <c r="C21" s="54">
        <v>8</v>
      </c>
      <c r="D21" s="26">
        <f>IF(C13="","",VLOOKUP(E12,'上腕三頭筋皮下脂肪厚（ﾊﾟｰｾﾝﾀｲﾙ）'!A6:K25,8))</f>
        <v>9.25</v>
      </c>
      <c r="E21" s="23">
        <f>IF(D21="","",C21/D21)</f>
        <v>0.8648648648648649</v>
      </c>
    </row>
    <row r="22" spans="2:9" ht="19.5" customHeight="1" thickBot="1">
      <c r="B22" s="44" t="s">
        <v>72</v>
      </c>
      <c r="C22" s="27">
        <f>IF(C20="","",((C20-(PI()*C21/10))^2)/(4*PI()))</f>
        <v>36.73927843504023</v>
      </c>
      <c r="D22" s="27">
        <f>IF(C13="","",VLOOKUP(E12,'上腕筋面積（ﾊﾟｰｾﾝﾀｲﾙ）'!A6:K25,8))</f>
        <v>41.61</v>
      </c>
      <c r="E22" s="29">
        <f>IF(C22="","",IF(D22="","",C22/D22))</f>
        <v>0.882943485581356</v>
      </c>
      <c r="I22" s="46"/>
    </row>
    <row r="23" spans="2:8" ht="18" customHeight="1" thickBot="1">
      <c r="B23" s="18"/>
      <c r="F23" s="63" t="s">
        <v>63</v>
      </c>
      <c r="G23" s="64"/>
      <c r="H23" s="65"/>
    </row>
    <row r="24" spans="2:8" ht="19.5" customHeight="1">
      <c r="B24" s="61" t="s">
        <v>47</v>
      </c>
      <c r="C24" s="32" t="s">
        <v>73</v>
      </c>
      <c r="D24" s="33" t="s">
        <v>55</v>
      </c>
      <c r="E24" s="34" t="s">
        <v>74</v>
      </c>
      <c r="F24" s="32" t="s">
        <v>75</v>
      </c>
      <c r="G24" s="33" t="s">
        <v>55</v>
      </c>
      <c r="H24" s="34" t="s">
        <v>74</v>
      </c>
    </row>
    <row r="25" spans="2:8" ht="19.5" customHeight="1" thickBot="1">
      <c r="B25" s="62"/>
      <c r="C25" s="24">
        <f>IF(C16="","",D25*0.9)</f>
        <v>46.957679999999996</v>
      </c>
      <c r="D25" s="24">
        <f>IF(C16="","",C16*C16/10000*22)</f>
        <v>52.1752</v>
      </c>
      <c r="E25" s="30">
        <f>IF(C16="","",D25*1.1)</f>
        <v>57.392720000000004</v>
      </c>
      <c r="F25" s="48">
        <f>IF(G25="","",G25*0.9)</f>
      </c>
      <c r="G25" s="28">
        <f>IF(C16="","",IF(C17&gt;D25*1.25,(C17-D25)*0.25+D25,""))</f>
      </c>
      <c r="H25" s="49">
        <f>IF(G25="","",G25*1.1)</f>
      </c>
    </row>
    <row r="26" spans="2:5" ht="19.5" customHeight="1" thickBot="1">
      <c r="B26" s="36" t="s">
        <v>48</v>
      </c>
      <c r="C26" s="37"/>
      <c r="D26" s="56"/>
      <c r="E26" s="38"/>
    </row>
  </sheetData>
  <sheetProtection/>
  <mergeCells count="3">
    <mergeCell ref="B24:B25"/>
    <mergeCell ref="F23:H23"/>
    <mergeCell ref="F15:G15"/>
  </mergeCells>
  <conditionalFormatting sqref="C25:E25 C22 C18">
    <cfRule type="cellIs" priority="1" dxfId="4" operator="equal" stopIfTrue="1">
      <formula>0</formula>
    </cfRule>
  </conditionalFormatting>
  <conditionalFormatting sqref="D16:E22">
    <cfRule type="cellIs" priority="2" dxfId="5" operator="equal" stopIfTrue="1">
      <formula>0</formula>
    </cfRule>
  </conditionalFormatting>
  <dataValidations count="2">
    <dataValidation type="list" allowBlank="1" showInputMessage="1" showErrorMessage="1" sqref="C12">
      <formula1>$D$11:$D$12</formula1>
    </dataValidation>
    <dataValidation type="date" operator="greaterThan" allowBlank="1" showInputMessage="1" showErrorMessage="1" errorTitle="日付エラーです" error="1900/1/1以前は対応していません" sqref="C11">
      <formula1>1</formula1>
    </dataValidation>
  </dataValidations>
  <printOptions/>
  <pageMargins left="0.43" right="0.3" top="0.85" bottom="0.84" header="0.512" footer="0.51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B16" sqref="B16:K1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3" t="s">
        <v>39</v>
      </c>
      <c r="C2" s="68" t="s">
        <v>5</v>
      </c>
      <c r="D2" s="68"/>
      <c r="E2" s="68" t="s">
        <v>27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28</v>
      </c>
      <c r="D3" s="5" t="s">
        <v>29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21.86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20.09</v>
      </c>
      <c r="F6" s="10">
        <v>21.24</v>
      </c>
      <c r="G6" s="10">
        <v>22.58</v>
      </c>
      <c r="H6" s="10">
        <v>24.36</v>
      </c>
      <c r="I6" s="10">
        <v>25.87</v>
      </c>
      <c r="J6" s="10">
        <v>27.69</v>
      </c>
      <c r="K6" s="11">
        <v>28.82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19.98</v>
      </c>
      <c r="F7" s="10">
        <v>20.65</v>
      </c>
      <c r="G7" s="10">
        <v>22.43</v>
      </c>
      <c r="H7" s="10">
        <v>24</v>
      </c>
      <c r="I7" s="10">
        <v>25.98</v>
      </c>
      <c r="J7" s="10">
        <v>27.39</v>
      </c>
      <c r="K7" s="11">
        <v>28.6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19.26</v>
      </c>
      <c r="F8" s="10">
        <v>20.29</v>
      </c>
      <c r="G8" s="10">
        <v>22.06</v>
      </c>
      <c r="H8" s="10">
        <v>23.82</v>
      </c>
      <c r="I8" s="10">
        <v>25.57</v>
      </c>
      <c r="J8" s="10">
        <v>26.96</v>
      </c>
      <c r="K8" s="11">
        <v>28.2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19.66</v>
      </c>
      <c r="F9" s="10">
        <v>20.79</v>
      </c>
      <c r="G9" s="10">
        <v>22.1</v>
      </c>
      <c r="H9" s="10">
        <v>23.68</v>
      </c>
      <c r="I9" s="10">
        <v>25.26</v>
      </c>
      <c r="J9" s="10">
        <v>26.83</v>
      </c>
      <c r="K9" s="11">
        <v>27.58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18.26</v>
      </c>
      <c r="F10" s="10">
        <v>19.71</v>
      </c>
      <c r="G10" s="10">
        <v>21.59</v>
      </c>
      <c r="H10" s="10">
        <v>23.35</v>
      </c>
      <c r="I10" s="10">
        <v>24.9</v>
      </c>
      <c r="J10" s="10">
        <v>26.21</v>
      </c>
      <c r="K10" s="11">
        <v>27.07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19.37</v>
      </c>
      <c r="F11" s="10">
        <v>20.47</v>
      </c>
      <c r="G11" s="10">
        <v>22.55</v>
      </c>
      <c r="H11" s="10">
        <v>24.04</v>
      </c>
      <c r="I11" s="10">
        <v>25.7</v>
      </c>
      <c r="J11" s="10">
        <v>26.96</v>
      </c>
      <c r="K11" s="11">
        <v>27.63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18.49</v>
      </c>
      <c r="F12" s="10">
        <v>19.72</v>
      </c>
      <c r="G12" s="10">
        <v>21.66</v>
      </c>
      <c r="H12" s="10">
        <v>23.57</v>
      </c>
      <c r="I12" s="10">
        <v>25.09</v>
      </c>
      <c r="J12" s="10">
        <v>26.77</v>
      </c>
      <c r="K12" s="11">
        <v>28.06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18.03</v>
      </c>
      <c r="F13" s="10">
        <v>18.76</v>
      </c>
      <c r="G13" s="10">
        <v>20.82</v>
      </c>
      <c r="H13" s="10">
        <v>22.86</v>
      </c>
      <c r="I13" s="10">
        <v>24.66</v>
      </c>
      <c r="J13" s="10">
        <v>25.94</v>
      </c>
      <c r="K13" s="11">
        <v>26.93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16.38</v>
      </c>
      <c r="F14" s="10">
        <v>18.11</v>
      </c>
      <c r="G14" s="10">
        <v>20.37</v>
      </c>
      <c r="H14" s="10">
        <v>21.8</v>
      </c>
      <c r="I14" s="10">
        <v>22.93</v>
      </c>
      <c r="J14" s="10">
        <v>25.02</v>
      </c>
      <c r="K14" s="11">
        <v>26.88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15.78</v>
      </c>
      <c r="F15" s="10">
        <v>17.19</v>
      </c>
      <c r="G15" s="10">
        <v>18.59</v>
      </c>
      <c r="H15" s="10">
        <v>21.43</v>
      </c>
      <c r="I15" s="10">
        <v>23.48</v>
      </c>
      <c r="J15" s="10">
        <v>24.19</v>
      </c>
      <c r="K15" s="11">
        <v>25.21</v>
      </c>
    </row>
    <row r="16" spans="1:11" ht="8.25" customHeight="1">
      <c r="A16" s="1">
        <v>50</v>
      </c>
      <c r="B16" s="70" t="s">
        <v>7</v>
      </c>
      <c r="C16" s="5">
        <v>40</v>
      </c>
      <c r="D16" s="5">
        <v>44</v>
      </c>
      <c r="E16" s="10">
        <v>17.53</v>
      </c>
      <c r="F16" s="10">
        <v>18.28</v>
      </c>
      <c r="G16" s="10">
        <v>19.83</v>
      </c>
      <c r="H16" s="10">
        <v>21.09</v>
      </c>
      <c r="I16" s="10">
        <v>22.75</v>
      </c>
      <c r="J16" s="10">
        <v>24.17</v>
      </c>
      <c r="K16" s="11">
        <v>24.94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17.38</v>
      </c>
      <c r="F17" s="10">
        <v>17.93</v>
      </c>
      <c r="G17" s="10">
        <v>19.13</v>
      </c>
      <c r="H17" s="10">
        <v>20.6</v>
      </c>
      <c r="I17" s="10">
        <v>22.18</v>
      </c>
      <c r="J17" s="10">
        <v>24.16</v>
      </c>
      <c r="K17" s="11">
        <v>25.11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17.59</v>
      </c>
      <c r="F18" s="10">
        <v>18.22</v>
      </c>
      <c r="G18" s="10">
        <v>19.52</v>
      </c>
      <c r="H18" s="10">
        <v>20.78</v>
      </c>
      <c r="I18" s="10">
        <v>21.83</v>
      </c>
      <c r="J18" s="10">
        <v>23.35</v>
      </c>
      <c r="K18" s="11">
        <v>24.11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16.49</v>
      </c>
      <c r="F19" s="10">
        <v>17.37</v>
      </c>
      <c r="G19" s="10">
        <v>19.23</v>
      </c>
      <c r="H19" s="10">
        <v>20.52</v>
      </c>
      <c r="I19" s="10">
        <v>22.29</v>
      </c>
      <c r="J19" s="10">
        <v>24.25</v>
      </c>
      <c r="K19" s="11">
        <v>25.98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16.82</v>
      </c>
      <c r="F20" s="10">
        <v>17.73</v>
      </c>
      <c r="G20" s="10">
        <v>19.07</v>
      </c>
      <c r="H20" s="10">
        <v>20.56</v>
      </c>
      <c r="I20" s="10">
        <v>22.28</v>
      </c>
      <c r="J20" s="10">
        <v>24.03</v>
      </c>
      <c r="K20" s="11">
        <v>25.1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16.41</v>
      </c>
      <c r="F21" s="10">
        <v>17.17</v>
      </c>
      <c r="G21" s="10">
        <v>18.53</v>
      </c>
      <c r="H21" s="10">
        <v>20.08</v>
      </c>
      <c r="I21" s="10">
        <v>21.58</v>
      </c>
      <c r="J21" s="10">
        <v>23.01</v>
      </c>
      <c r="K21" s="11">
        <v>24.25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15.84</v>
      </c>
      <c r="F22" s="10">
        <v>16.78</v>
      </c>
      <c r="G22" s="10">
        <v>18.83</v>
      </c>
      <c r="H22" s="10">
        <v>20.28</v>
      </c>
      <c r="I22" s="10">
        <v>22.03</v>
      </c>
      <c r="J22" s="10">
        <v>23.69</v>
      </c>
      <c r="K22" s="11">
        <v>24.5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15.49</v>
      </c>
      <c r="F23" s="10">
        <v>16.56</v>
      </c>
      <c r="G23" s="10">
        <v>18.16</v>
      </c>
      <c r="H23" s="10">
        <v>20.16</v>
      </c>
      <c r="I23" s="10">
        <v>21.7</v>
      </c>
      <c r="J23" s="10">
        <v>23.67</v>
      </c>
      <c r="K23" s="11">
        <v>24.78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15.48</v>
      </c>
      <c r="F24" s="10">
        <v>16.41</v>
      </c>
      <c r="G24" s="10">
        <v>18.32</v>
      </c>
      <c r="H24" s="10">
        <v>19.96</v>
      </c>
      <c r="I24" s="10">
        <v>21.35</v>
      </c>
      <c r="J24" s="10">
        <v>22.45</v>
      </c>
      <c r="K24" s="11">
        <v>23.61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15.05</v>
      </c>
      <c r="F25" s="13">
        <v>15.93</v>
      </c>
      <c r="G25" s="13">
        <v>17.4</v>
      </c>
      <c r="H25" s="13">
        <v>19.25</v>
      </c>
      <c r="I25" s="13">
        <v>21.48</v>
      </c>
      <c r="J25" s="13">
        <v>22.85</v>
      </c>
      <c r="K25" s="14">
        <v>23.31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6" sqref="H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3" t="s">
        <v>40</v>
      </c>
      <c r="C2" s="68" t="s">
        <v>5</v>
      </c>
      <c r="D2" s="68"/>
      <c r="E2" s="68" t="s">
        <v>30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31</v>
      </c>
      <c r="D3" s="5" t="s">
        <v>32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38.05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32.13</v>
      </c>
      <c r="F6" s="10">
        <v>35.91</v>
      </c>
      <c r="G6" s="10">
        <v>40.6</v>
      </c>
      <c r="H6" s="10">
        <v>47.25</v>
      </c>
      <c r="I6" s="10">
        <v>53.3</v>
      </c>
      <c r="J6" s="10">
        <v>61.05</v>
      </c>
      <c r="K6" s="11">
        <v>66.12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31.79</v>
      </c>
      <c r="F7" s="10">
        <v>33.94</v>
      </c>
      <c r="G7" s="10">
        <v>40.04</v>
      </c>
      <c r="H7" s="10">
        <v>45.88</v>
      </c>
      <c r="I7" s="10">
        <v>53.75</v>
      </c>
      <c r="J7" s="10">
        <v>59.72</v>
      </c>
      <c r="K7" s="11">
        <v>65.11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29.53</v>
      </c>
      <c r="F8" s="10">
        <v>32.77</v>
      </c>
      <c r="G8" s="10">
        <v>38.73</v>
      </c>
      <c r="H8" s="10">
        <v>45.19</v>
      </c>
      <c r="I8" s="10">
        <v>52.04</v>
      </c>
      <c r="J8" s="10">
        <v>57.88</v>
      </c>
      <c r="K8" s="11">
        <v>63.31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30.78</v>
      </c>
      <c r="F9" s="10">
        <v>34.43</v>
      </c>
      <c r="G9" s="10">
        <v>38.87</v>
      </c>
      <c r="H9" s="10">
        <v>44.65</v>
      </c>
      <c r="I9" s="10">
        <v>50.81</v>
      </c>
      <c r="J9" s="10">
        <v>57.32</v>
      </c>
      <c r="K9" s="11">
        <v>60.56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26.55</v>
      </c>
      <c r="F10" s="10">
        <v>30.93</v>
      </c>
      <c r="G10" s="10">
        <v>37.12</v>
      </c>
      <c r="H10" s="10">
        <v>43.39</v>
      </c>
      <c r="I10" s="10">
        <v>49.35</v>
      </c>
      <c r="J10" s="10">
        <v>54.7</v>
      </c>
      <c r="K10" s="11">
        <v>58.33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29.86</v>
      </c>
      <c r="F11" s="10">
        <v>33.35</v>
      </c>
      <c r="G11" s="10">
        <v>40.48</v>
      </c>
      <c r="H11" s="10">
        <v>45.99</v>
      </c>
      <c r="I11" s="10">
        <v>52.54</v>
      </c>
      <c r="J11" s="10">
        <v>57.55</v>
      </c>
      <c r="K11" s="11">
        <v>60.57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27.21</v>
      </c>
      <c r="F12" s="10">
        <v>30.95</v>
      </c>
      <c r="G12" s="10">
        <v>37.36</v>
      </c>
      <c r="H12" s="10">
        <v>44.25</v>
      </c>
      <c r="I12" s="10">
        <v>50.11</v>
      </c>
      <c r="J12" s="10">
        <v>57.07</v>
      </c>
      <c r="K12" s="11">
        <v>62.69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25.87</v>
      </c>
      <c r="F13" s="10">
        <v>28.03</v>
      </c>
      <c r="G13" s="10">
        <v>34.51</v>
      </c>
      <c r="H13" s="10">
        <v>41.61</v>
      </c>
      <c r="I13" s="10">
        <v>48.42</v>
      </c>
      <c r="J13" s="10">
        <v>53.56</v>
      </c>
      <c r="K13" s="11">
        <v>57.75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21.36</v>
      </c>
      <c r="F14" s="10">
        <v>26.11</v>
      </c>
      <c r="G14" s="10">
        <v>33.02</v>
      </c>
      <c r="H14" s="10">
        <v>37.85</v>
      </c>
      <c r="I14" s="10">
        <v>41.87</v>
      </c>
      <c r="J14" s="10">
        <v>49.84</v>
      </c>
      <c r="K14" s="11">
        <v>57.61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19.86</v>
      </c>
      <c r="F15" s="10">
        <v>23.52</v>
      </c>
      <c r="G15" s="10">
        <v>27.52</v>
      </c>
      <c r="H15" s="10">
        <v>36.57</v>
      </c>
      <c r="I15" s="10">
        <v>43.89</v>
      </c>
      <c r="J15" s="10">
        <v>46.57</v>
      </c>
      <c r="K15" s="11">
        <v>50.59</v>
      </c>
    </row>
    <row r="16" spans="1:11" ht="17.25" customHeight="1">
      <c r="A16" s="1">
        <v>50</v>
      </c>
      <c r="B16" s="70" t="s">
        <v>7</v>
      </c>
      <c r="C16" s="5">
        <v>40</v>
      </c>
      <c r="D16" s="5">
        <v>44</v>
      </c>
      <c r="E16" s="10">
        <v>24.47</v>
      </c>
      <c r="F16" s="10">
        <v>26.59</v>
      </c>
      <c r="G16" s="10">
        <v>31.3</v>
      </c>
      <c r="H16" s="10">
        <v>35.42</v>
      </c>
      <c r="I16" s="10">
        <v>41.22</v>
      </c>
      <c r="J16" s="10">
        <v>46.5</v>
      </c>
      <c r="K16" s="11">
        <v>49.51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24.05</v>
      </c>
      <c r="F17" s="10">
        <v>25.59</v>
      </c>
      <c r="G17" s="10">
        <v>29.13</v>
      </c>
      <c r="H17" s="10">
        <v>33.8</v>
      </c>
      <c r="I17" s="10">
        <v>39.18</v>
      </c>
      <c r="J17" s="10">
        <v>46.47</v>
      </c>
      <c r="K17" s="11">
        <v>50.19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24.64</v>
      </c>
      <c r="F18" s="10">
        <v>26.43</v>
      </c>
      <c r="G18" s="10">
        <v>30.33</v>
      </c>
      <c r="H18" s="10">
        <v>34.38</v>
      </c>
      <c r="I18" s="10">
        <v>37.94</v>
      </c>
      <c r="J18" s="10">
        <v>43.43</v>
      </c>
      <c r="K18" s="11">
        <v>46.28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21.65</v>
      </c>
      <c r="F19" s="10">
        <v>24.03</v>
      </c>
      <c r="G19" s="10">
        <v>29.45</v>
      </c>
      <c r="H19" s="10">
        <v>33.52</v>
      </c>
      <c r="I19" s="10">
        <v>39.55</v>
      </c>
      <c r="J19" s="10">
        <v>46.82</v>
      </c>
      <c r="K19" s="11">
        <v>53.74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22.51</v>
      </c>
      <c r="F20" s="10">
        <v>25.04</v>
      </c>
      <c r="G20" s="10">
        <v>28.95</v>
      </c>
      <c r="H20" s="10">
        <v>33.64</v>
      </c>
      <c r="I20" s="10">
        <v>39.52</v>
      </c>
      <c r="J20" s="10">
        <v>45.97</v>
      </c>
      <c r="K20" s="11">
        <v>50.17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21.45</v>
      </c>
      <c r="F21" s="10">
        <v>23.46</v>
      </c>
      <c r="G21" s="10">
        <v>27.33</v>
      </c>
      <c r="H21" s="10">
        <v>32.1</v>
      </c>
      <c r="I21" s="10">
        <v>37.07</v>
      </c>
      <c r="J21" s="10">
        <v>42.14</v>
      </c>
      <c r="K21" s="11">
        <v>46.81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19.98</v>
      </c>
      <c r="F22" s="10">
        <v>22.43</v>
      </c>
      <c r="G22" s="10">
        <v>28.24</v>
      </c>
      <c r="H22" s="10">
        <v>32.73</v>
      </c>
      <c r="I22" s="10">
        <v>38.65</v>
      </c>
      <c r="J22" s="10">
        <v>44.68</v>
      </c>
      <c r="K22" s="11">
        <v>47.8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19.1</v>
      </c>
      <c r="F23" s="10">
        <v>21.84</v>
      </c>
      <c r="G23" s="10">
        <v>26.26</v>
      </c>
      <c r="H23" s="10">
        <v>32.36</v>
      </c>
      <c r="I23" s="10">
        <v>37.51</v>
      </c>
      <c r="J23" s="10">
        <v>44.62</v>
      </c>
      <c r="K23" s="11">
        <v>48.88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19.08</v>
      </c>
      <c r="F24" s="10">
        <v>21.44</v>
      </c>
      <c r="G24" s="10">
        <v>26.72</v>
      </c>
      <c r="H24" s="10">
        <v>31.72</v>
      </c>
      <c r="I24" s="10">
        <v>36.28</v>
      </c>
      <c r="J24" s="10">
        <v>40.14</v>
      </c>
      <c r="K24" s="11">
        <v>44.36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17.26</v>
      </c>
      <c r="F25" s="13">
        <v>19.38</v>
      </c>
      <c r="G25" s="13">
        <v>23.31</v>
      </c>
      <c r="H25" s="13">
        <v>28.81</v>
      </c>
      <c r="I25" s="13">
        <v>36.6</v>
      </c>
      <c r="J25" s="13">
        <v>41.55</v>
      </c>
      <c r="K25" s="14">
        <v>43.23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zoomScale="75" zoomScaleNormal="75" zoomScalePageLayoutView="0" workbookViewId="0" topLeftCell="A1">
      <selection activeCell="D7" sqref="D7"/>
    </sheetView>
  </sheetViews>
  <sheetFormatPr defaultColWidth="8.875" defaultRowHeight="13.5"/>
  <cols>
    <col min="1" max="1" width="3.625" style="17" customWidth="1"/>
    <col min="2" max="2" width="37.375" style="17" bestFit="1" customWidth="1"/>
    <col min="3" max="3" width="15.50390625" style="17" customWidth="1"/>
    <col min="4" max="4" width="16.00390625" style="17" customWidth="1"/>
    <col min="5" max="6" width="18.875" style="17" bestFit="1" customWidth="1"/>
    <col min="7" max="7" width="14.875" style="17" customWidth="1"/>
    <col min="8" max="8" width="13.00390625" style="17" customWidth="1"/>
    <col min="9" max="16384" width="8.875" style="17" customWidth="1"/>
  </cols>
  <sheetData>
    <row r="1" ht="30.75" customHeight="1"/>
    <row r="2" ht="29.25" customHeight="1" thickBot="1"/>
    <row r="3" spans="2:5" ht="19.5" customHeight="1">
      <c r="B3" s="39" t="s">
        <v>41</v>
      </c>
      <c r="C3" s="50">
        <v>38674</v>
      </c>
      <c r="D3" s="21"/>
      <c r="E3" s="18"/>
    </row>
    <row r="4" spans="2:5" ht="19.5" customHeight="1">
      <c r="B4" s="40" t="s">
        <v>42</v>
      </c>
      <c r="C4" s="51">
        <v>9895</v>
      </c>
      <c r="D4" s="57" t="s">
        <v>60</v>
      </c>
      <c r="E4" s="58" t="s">
        <v>62</v>
      </c>
    </row>
    <row r="5" spans="2:5" ht="19.5" customHeight="1" thickBot="1">
      <c r="B5" s="41" t="s">
        <v>59</v>
      </c>
      <c r="C5" s="52" t="s">
        <v>81</v>
      </c>
      <c r="D5" s="57" t="s">
        <v>61</v>
      </c>
      <c r="E5" s="58">
        <f>IF(C6="","",IF(C5="女",E6+50,E6+10))</f>
        <v>57</v>
      </c>
    </row>
    <row r="6" spans="2:5" ht="21" customHeight="1" thickBot="1">
      <c r="B6" s="31" t="s">
        <v>43</v>
      </c>
      <c r="C6" s="25">
        <f>IF(C3="","",IF(C4="","",DATEDIF(C4,C3,"y")))</f>
        <v>78</v>
      </c>
      <c r="D6" s="59"/>
      <c r="E6" s="58">
        <f>IF(C6="","",ROUNDDOWN((C6-40)/5,0))</f>
        <v>7</v>
      </c>
    </row>
    <row r="7" spans="2:5" ht="26.25" customHeight="1" thickBot="1">
      <c r="B7" s="19"/>
      <c r="C7" s="20"/>
      <c r="D7" s="18"/>
      <c r="E7" s="18"/>
    </row>
    <row r="8" spans="2:7" ht="36.75" customHeight="1">
      <c r="B8" s="42"/>
      <c r="C8" s="33" t="s">
        <v>58</v>
      </c>
      <c r="D8" s="33" t="s">
        <v>53</v>
      </c>
      <c r="E8" s="60" t="s">
        <v>54</v>
      </c>
      <c r="F8" s="66" t="s">
        <v>66</v>
      </c>
      <c r="G8" s="67"/>
    </row>
    <row r="9" spans="2:7" ht="19.5" customHeight="1">
      <c r="B9" s="35" t="s">
        <v>44</v>
      </c>
      <c r="C9" s="53">
        <v>150</v>
      </c>
      <c r="D9" s="26">
        <f>IF(ISERROR(VLOOKUP(E5,'身長（ﾊﾟｰｾﾝﾀｲﾙ）'!A6:K25,8)),"",VLOOKUP(E5,'身長（ﾊﾟｰｾﾝﾀｲﾙ）'!A6:K25,8))</f>
        <v>146.9</v>
      </c>
      <c r="E9" s="23">
        <f>IF(D9="","",C9/D9)</f>
        <v>1.0211027910142954</v>
      </c>
      <c r="F9" s="45" t="s">
        <v>65</v>
      </c>
      <c r="G9" s="55">
        <v>40</v>
      </c>
    </row>
    <row r="10" spans="2:7" ht="19.5" customHeight="1" thickBot="1">
      <c r="B10" s="35" t="s">
        <v>45</v>
      </c>
      <c r="C10" s="53">
        <v>70</v>
      </c>
      <c r="D10" s="26">
        <f>IF(ISERROR(VLOOKUP(E5,'体重（ﾊﾟｰｾﾝﾀｲﾙ）'!A6:K25,8)),"",VLOOKUP(E5,'体重（ﾊﾟｰｾﾝﾀｲﾙ）'!A6:K25,8))</f>
        <v>46.7</v>
      </c>
      <c r="E10" s="23">
        <f>IF(D10="","",C10/D10)</f>
        <v>1.4989293361884368</v>
      </c>
      <c r="F10" s="47" t="s">
        <v>64</v>
      </c>
      <c r="G10" s="22">
        <f>IF(C6="","",IF(G9="","",IF(C5="男",115.3+(1.13*G9)-(0.12*C6),123.9+(1.2*G9)-(0.4*C6))))</f>
        <v>140.7</v>
      </c>
    </row>
    <row r="11" spans="2:5" ht="19.5" customHeight="1">
      <c r="B11" s="35" t="s">
        <v>49</v>
      </c>
      <c r="C11" s="24">
        <f>IF(ISERROR(C10/(C9*C9)*10000),"",(C10/(C9*C9)*10000))</f>
        <v>31.11111111111111</v>
      </c>
      <c r="D11" s="26">
        <f>IF(C6="","",VLOOKUP(E5,ＢＭＩ（ﾊﾟｰｾﾝﾀｲﾙ）!A6:K25,8))</f>
        <v>21.24</v>
      </c>
      <c r="E11" s="23">
        <f>IF(C11="","",IF(D11="","",C11/D11))</f>
        <v>1.464741577735928</v>
      </c>
    </row>
    <row r="12" spans="2:5" ht="19.5" customHeight="1">
      <c r="B12" s="43" t="s">
        <v>46</v>
      </c>
      <c r="C12" s="54">
        <v>28</v>
      </c>
      <c r="D12" s="26">
        <f>IF(C6="","",VLOOKUP(E5,'下腿周囲長（ﾊﾟｰｾﾝﾀｲﾙ）'!A6:K25,8))</f>
        <v>30.6</v>
      </c>
      <c r="E12" s="23">
        <f>IF(D12="","",C12/D12)</f>
        <v>0.9150326797385621</v>
      </c>
    </row>
    <row r="13" spans="2:5" ht="19.5" customHeight="1">
      <c r="B13" s="35" t="s">
        <v>50</v>
      </c>
      <c r="C13" s="54">
        <v>22</v>
      </c>
      <c r="D13" s="26">
        <f>IF(C6="","",VLOOKUP(E5,'上腕周囲長（ﾊﾟｰｾﾝﾀｲﾙ）'!A6:K25,8))</f>
        <v>24.78</v>
      </c>
      <c r="E13" s="23">
        <f>IF(D13="","",C13/D13)</f>
        <v>0.8878127522195318</v>
      </c>
    </row>
    <row r="14" spans="2:5" ht="19.5" customHeight="1">
      <c r="B14" s="35" t="s">
        <v>51</v>
      </c>
      <c r="C14" s="54">
        <v>12</v>
      </c>
      <c r="D14" s="26">
        <f>IF(C6="","",VLOOKUP(E5,'上腕三頭筋皮下脂肪厚（ﾊﾟｰｾﾝﾀｲﾙ）'!A6:K25,8))</f>
        <v>14</v>
      </c>
      <c r="E14" s="23">
        <f>IF(D14="","",C14/D14)</f>
        <v>0.8571428571428571</v>
      </c>
    </row>
    <row r="15" spans="2:9" ht="19.5" customHeight="1" thickBot="1">
      <c r="B15" s="44" t="s">
        <v>52</v>
      </c>
      <c r="C15" s="27">
        <f>IF(C13="","",((C13-(PI()*C14/10))^2)/(4*PI()))</f>
        <v>26.446469583530998</v>
      </c>
      <c r="D15" s="27">
        <f>IF(C6="","",VLOOKUP(E5,'上腕筋面積（ﾊﾟｰｾﾝﾀｲﾙ）'!A6:K25,8))</f>
        <v>32.36</v>
      </c>
      <c r="E15" s="29">
        <f>IF(C15="","",IF(D15="","",C15/D15))</f>
        <v>0.8172580217407601</v>
      </c>
      <c r="I15" s="46"/>
    </row>
    <row r="16" spans="2:8" ht="18" customHeight="1" thickBot="1">
      <c r="B16" s="18"/>
      <c r="F16" s="63" t="s">
        <v>63</v>
      </c>
      <c r="G16" s="64"/>
      <c r="H16" s="65"/>
    </row>
    <row r="17" spans="2:8" ht="19.5" customHeight="1">
      <c r="B17" s="61" t="s">
        <v>47</v>
      </c>
      <c r="C17" s="32" t="s">
        <v>56</v>
      </c>
      <c r="D17" s="33" t="s">
        <v>55</v>
      </c>
      <c r="E17" s="34" t="s">
        <v>57</v>
      </c>
      <c r="F17" s="32" t="s">
        <v>56</v>
      </c>
      <c r="G17" s="33" t="s">
        <v>55</v>
      </c>
      <c r="H17" s="34" t="s">
        <v>57</v>
      </c>
    </row>
    <row r="18" spans="2:8" ht="19.5" customHeight="1" thickBot="1">
      <c r="B18" s="62"/>
      <c r="C18" s="24">
        <f>IF(C9="","",D18*0.9)</f>
        <v>44.550000000000004</v>
      </c>
      <c r="D18" s="24">
        <f>IF(C9="","",C9*C9/10000*22)</f>
        <v>49.5</v>
      </c>
      <c r="E18" s="30">
        <f>IF(C9="","",D18*1.1)</f>
        <v>54.45</v>
      </c>
      <c r="F18" s="48">
        <f>IF(G18="","",G18*0.9)</f>
        <v>49.1625</v>
      </c>
      <c r="G18" s="28">
        <f>IF(C9="","",IF(C10&gt;D18*1.25,(C10-D18)*0.25+D18,""))</f>
        <v>54.625</v>
      </c>
      <c r="H18" s="49">
        <f>IF(G18="","",G18*1.1)</f>
        <v>60.087500000000006</v>
      </c>
    </row>
    <row r="19" spans="2:5" ht="19.5" customHeight="1" thickBot="1">
      <c r="B19" s="36" t="s">
        <v>48</v>
      </c>
      <c r="C19" s="37"/>
      <c r="D19" s="56"/>
      <c r="E19" s="38"/>
    </row>
  </sheetData>
  <sheetProtection/>
  <mergeCells count="3">
    <mergeCell ref="B17:B18"/>
    <mergeCell ref="F16:H16"/>
    <mergeCell ref="F8:G8"/>
  </mergeCells>
  <conditionalFormatting sqref="C18:E18 C15 C11">
    <cfRule type="cellIs" priority="1" dxfId="4" operator="equal" stopIfTrue="1">
      <formula>0</formula>
    </cfRule>
  </conditionalFormatting>
  <conditionalFormatting sqref="D9:E15">
    <cfRule type="cellIs" priority="2" dxfId="5" operator="equal" stopIfTrue="1">
      <formula>0</formula>
    </cfRule>
  </conditionalFormatting>
  <dataValidations count="2">
    <dataValidation type="list" allowBlank="1" showInputMessage="1" showErrorMessage="1" sqref="C5">
      <formula1>$D$4:$D$5</formula1>
    </dataValidation>
    <dataValidation type="date" operator="greaterThan" allowBlank="1" showInputMessage="1" showErrorMessage="1" errorTitle="日付エラーです" error="1900/1/1以前は対応していません" sqref="C4">
      <formula1>1</formula1>
    </dataValidation>
  </dataValidations>
  <printOptions/>
  <pageMargins left="0.43" right="0.3" top="0.85" bottom="0.84" header="0.512" footer="0.51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6" sqref="H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16" t="s">
        <v>33</v>
      </c>
      <c r="C2" s="68" t="s">
        <v>5</v>
      </c>
      <c r="D2" s="68"/>
      <c r="E2" s="68" t="s">
        <v>2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4</v>
      </c>
      <c r="D3" s="5" t="s">
        <v>6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161.2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161</v>
      </c>
      <c r="F6" s="10">
        <v>162.62</v>
      </c>
      <c r="G6" s="10">
        <v>166</v>
      </c>
      <c r="H6" s="10">
        <v>170</v>
      </c>
      <c r="I6" s="10">
        <v>174</v>
      </c>
      <c r="J6" s="10">
        <v>177.98</v>
      </c>
      <c r="K6" s="11">
        <v>179.23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159.01</v>
      </c>
      <c r="F7" s="10">
        <v>161</v>
      </c>
      <c r="G7" s="10">
        <v>165</v>
      </c>
      <c r="H7" s="10">
        <v>168.3</v>
      </c>
      <c r="I7" s="10">
        <v>172</v>
      </c>
      <c r="J7" s="10">
        <v>175.08</v>
      </c>
      <c r="K7" s="11">
        <v>176.9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156.66</v>
      </c>
      <c r="F8" s="10">
        <v>159.59</v>
      </c>
      <c r="G8" s="10">
        <v>163</v>
      </c>
      <c r="H8" s="10">
        <v>167</v>
      </c>
      <c r="I8" s="10">
        <v>172</v>
      </c>
      <c r="J8" s="10">
        <v>176</v>
      </c>
      <c r="K8" s="11">
        <v>177.56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156</v>
      </c>
      <c r="F9" s="10">
        <v>158.05</v>
      </c>
      <c r="G9" s="10">
        <v>161.8</v>
      </c>
      <c r="H9" s="10">
        <v>165.6</v>
      </c>
      <c r="I9" s="10">
        <v>170.1</v>
      </c>
      <c r="J9" s="10">
        <v>173</v>
      </c>
      <c r="K9" s="11">
        <v>175.4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153</v>
      </c>
      <c r="F10" s="10">
        <v>155</v>
      </c>
      <c r="G10" s="10">
        <v>160</v>
      </c>
      <c r="H10" s="10">
        <v>164</v>
      </c>
      <c r="I10" s="10">
        <v>168</v>
      </c>
      <c r="J10" s="10">
        <v>172</v>
      </c>
      <c r="K10" s="11">
        <v>174.48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153.07</v>
      </c>
      <c r="F11" s="10">
        <v>155.27</v>
      </c>
      <c r="G11" s="10">
        <v>158.68</v>
      </c>
      <c r="H11" s="10">
        <v>163</v>
      </c>
      <c r="I11" s="10">
        <v>167.15</v>
      </c>
      <c r="J11" s="10">
        <v>172</v>
      </c>
      <c r="K11" s="11">
        <v>175.95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148.95</v>
      </c>
      <c r="F12" s="10">
        <v>150.96</v>
      </c>
      <c r="G12" s="10">
        <v>155.73</v>
      </c>
      <c r="H12" s="10">
        <v>159.9</v>
      </c>
      <c r="I12" s="10">
        <v>164.5</v>
      </c>
      <c r="J12" s="10">
        <v>170.1</v>
      </c>
      <c r="K12" s="11">
        <v>172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152.5</v>
      </c>
      <c r="F13" s="10">
        <v>153</v>
      </c>
      <c r="G13" s="10">
        <v>156.02</v>
      </c>
      <c r="H13" s="10">
        <v>160.7</v>
      </c>
      <c r="I13" s="10">
        <v>165</v>
      </c>
      <c r="J13" s="10">
        <v>167.25</v>
      </c>
      <c r="K13" s="11">
        <v>170.75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142.25</v>
      </c>
      <c r="F14" s="10">
        <v>148.55</v>
      </c>
      <c r="G14" s="10">
        <v>150.39</v>
      </c>
      <c r="H14" s="10">
        <v>159.5</v>
      </c>
      <c r="I14" s="10">
        <v>165</v>
      </c>
      <c r="J14" s="10">
        <v>169.01</v>
      </c>
      <c r="K14" s="11">
        <v>171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140.36</v>
      </c>
      <c r="F15" s="10">
        <v>141.68</v>
      </c>
      <c r="G15" s="10">
        <v>149.65</v>
      </c>
      <c r="H15" s="10">
        <v>156</v>
      </c>
      <c r="I15" s="10">
        <v>161.57</v>
      </c>
      <c r="J15" s="10">
        <v>164.66</v>
      </c>
      <c r="K15" s="11">
        <v>173.12</v>
      </c>
    </row>
    <row r="16" spans="1:11" ht="13.5">
      <c r="A16" s="1">
        <v>50</v>
      </c>
      <c r="B16" s="70" t="s">
        <v>7</v>
      </c>
      <c r="C16" s="5">
        <v>40</v>
      </c>
      <c r="D16" s="5">
        <v>44</v>
      </c>
      <c r="E16" s="10">
        <v>147.93</v>
      </c>
      <c r="F16" s="10">
        <v>149.2</v>
      </c>
      <c r="G16" s="10">
        <v>152.1</v>
      </c>
      <c r="H16" s="10">
        <v>156</v>
      </c>
      <c r="I16" s="10">
        <v>158.55</v>
      </c>
      <c r="J16" s="10">
        <v>162.44</v>
      </c>
      <c r="K16" s="11">
        <v>165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146</v>
      </c>
      <c r="F17" s="10">
        <v>148.5</v>
      </c>
      <c r="G17" s="10">
        <v>152</v>
      </c>
      <c r="H17" s="10">
        <v>156</v>
      </c>
      <c r="I17" s="10">
        <v>159</v>
      </c>
      <c r="J17" s="10">
        <v>162</v>
      </c>
      <c r="K17" s="11">
        <v>164.64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146.34</v>
      </c>
      <c r="F18" s="10">
        <v>149.6</v>
      </c>
      <c r="G18" s="10">
        <v>152</v>
      </c>
      <c r="H18" s="10">
        <v>155</v>
      </c>
      <c r="I18" s="10">
        <v>158.5</v>
      </c>
      <c r="J18" s="10">
        <v>161.7</v>
      </c>
      <c r="K18" s="11">
        <v>164.24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143.72</v>
      </c>
      <c r="F19" s="10">
        <v>145.26</v>
      </c>
      <c r="G19" s="10">
        <v>150</v>
      </c>
      <c r="H19" s="10">
        <v>153</v>
      </c>
      <c r="I19" s="10">
        <v>156.6</v>
      </c>
      <c r="J19" s="10">
        <v>159.92</v>
      </c>
      <c r="K19" s="11">
        <v>161.1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143.08</v>
      </c>
      <c r="F20" s="10">
        <v>145.12</v>
      </c>
      <c r="G20" s="10">
        <v>148.3</v>
      </c>
      <c r="H20" s="10">
        <v>152</v>
      </c>
      <c r="I20" s="10">
        <v>154.3</v>
      </c>
      <c r="J20" s="10">
        <v>157</v>
      </c>
      <c r="K20" s="11">
        <v>159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141.23</v>
      </c>
      <c r="F21" s="10">
        <v>143</v>
      </c>
      <c r="G21" s="10">
        <v>148</v>
      </c>
      <c r="H21" s="10">
        <v>151.18</v>
      </c>
      <c r="I21" s="10">
        <v>154.16</v>
      </c>
      <c r="J21" s="10">
        <v>156</v>
      </c>
      <c r="K21" s="11">
        <v>158.15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139</v>
      </c>
      <c r="F22" s="10">
        <v>140.5</v>
      </c>
      <c r="G22" s="10">
        <v>145</v>
      </c>
      <c r="H22" s="10">
        <v>150</v>
      </c>
      <c r="I22" s="10">
        <v>153.4</v>
      </c>
      <c r="J22" s="10">
        <v>157.02</v>
      </c>
      <c r="K22" s="11">
        <v>160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134.72</v>
      </c>
      <c r="F23" s="10">
        <v>138.35</v>
      </c>
      <c r="G23" s="10">
        <v>143.57</v>
      </c>
      <c r="H23" s="10">
        <v>146.9</v>
      </c>
      <c r="I23" s="10">
        <v>150.43</v>
      </c>
      <c r="J23" s="10">
        <v>153.51</v>
      </c>
      <c r="K23" s="11">
        <v>156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130.1</v>
      </c>
      <c r="F24" s="10">
        <v>134.05</v>
      </c>
      <c r="G24" s="10">
        <v>137.25</v>
      </c>
      <c r="H24" s="10">
        <v>144.25</v>
      </c>
      <c r="I24" s="10">
        <v>147.81</v>
      </c>
      <c r="J24" s="10">
        <v>152</v>
      </c>
      <c r="K24" s="11">
        <v>154.95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130</v>
      </c>
      <c r="F25" s="13">
        <v>131</v>
      </c>
      <c r="G25" s="13">
        <v>136</v>
      </c>
      <c r="H25" s="13">
        <v>141</v>
      </c>
      <c r="I25" s="13">
        <v>145</v>
      </c>
      <c r="J25" s="13">
        <v>149</v>
      </c>
      <c r="K25" s="14">
        <v>150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6" sqref="H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16" t="s">
        <v>34</v>
      </c>
      <c r="C2" s="68" t="s">
        <v>5</v>
      </c>
      <c r="D2" s="68"/>
      <c r="E2" s="68" t="s">
        <v>8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9</v>
      </c>
      <c r="D3" s="5" t="s">
        <v>10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56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52.55</v>
      </c>
      <c r="F6" s="10">
        <v>56</v>
      </c>
      <c r="G6" s="10">
        <v>60.9</v>
      </c>
      <c r="H6" s="10">
        <v>67</v>
      </c>
      <c r="I6" s="10">
        <v>74</v>
      </c>
      <c r="J6" s="10">
        <v>80.45</v>
      </c>
      <c r="K6" s="11">
        <v>83.73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51.73</v>
      </c>
      <c r="F7" s="10">
        <v>54</v>
      </c>
      <c r="G7" s="10">
        <v>60</v>
      </c>
      <c r="H7" s="10">
        <v>64</v>
      </c>
      <c r="I7" s="10">
        <v>71.9</v>
      </c>
      <c r="J7" s="10">
        <v>76.46</v>
      </c>
      <c r="K7" s="11">
        <v>83.67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50.11</v>
      </c>
      <c r="F8" s="10">
        <v>53</v>
      </c>
      <c r="G8" s="10">
        <v>58</v>
      </c>
      <c r="H8" s="10">
        <v>65.45</v>
      </c>
      <c r="I8" s="10">
        <v>72.95</v>
      </c>
      <c r="J8" s="10">
        <v>79.81</v>
      </c>
      <c r="K8" s="11">
        <v>82.68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47</v>
      </c>
      <c r="F9" s="10">
        <v>51.1</v>
      </c>
      <c r="G9" s="10">
        <v>56.45</v>
      </c>
      <c r="H9" s="10">
        <v>63</v>
      </c>
      <c r="I9" s="10">
        <v>70</v>
      </c>
      <c r="J9" s="10">
        <v>75.35</v>
      </c>
      <c r="K9" s="11">
        <v>77.6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45</v>
      </c>
      <c r="F10" s="10">
        <v>49.6</v>
      </c>
      <c r="G10" s="10">
        <v>54.8</v>
      </c>
      <c r="H10" s="10">
        <v>61.9</v>
      </c>
      <c r="I10" s="10">
        <v>66.9</v>
      </c>
      <c r="J10" s="10">
        <v>71</v>
      </c>
      <c r="K10" s="11">
        <v>73.7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47.4</v>
      </c>
      <c r="F11" s="10">
        <v>49.72</v>
      </c>
      <c r="G11" s="10">
        <v>55.28</v>
      </c>
      <c r="H11" s="10">
        <v>60.28</v>
      </c>
      <c r="I11" s="10">
        <v>66.13</v>
      </c>
      <c r="J11" s="10">
        <v>70.98</v>
      </c>
      <c r="K11" s="11">
        <v>74.3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43.09</v>
      </c>
      <c r="F12" s="10">
        <v>45.98</v>
      </c>
      <c r="G12" s="10">
        <v>51.5</v>
      </c>
      <c r="H12" s="10">
        <v>57.9</v>
      </c>
      <c r="I12" s="10">
        <v>63.65</v>
      </c>
      <c r="J12" s="10">
        <v>69.12</v>
      </c>
      <c r="K12" s="11">
        <v>72.22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41</v>
      </c>
      <c r="F13" s="10">
        <v>45</v>
      </c>
      <c r="G13" s="10">
        <v>49.53</v>
      </c>
      <c r="H13" s="10">
        <v>55</v>
      </c>
      <c r="I13" s="10">
        <v>62.98</v>
      </c>
      <c r="J13" s="10">
        <v>66.82</v>
      </c>
      <c r="K13" s="11">
        <v>68.22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38.05</v>
      </c>
      <c r="F14" s="10">
        <v>40.77</v>
      </c>
      <c r="G14" s="10">
        <v>47.8</v>
      </c>
      <c r="H14" s="10">
        <v>53.95</v>
      </c>
      <c r="I14" s="10">
        <v>60.9</v>
      </c>
      <c r="J14" s="10">
        <v>67.41</v>
      </c>
      <c r="K14" s="11">
        <v>68.91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36</v>
      </c>
      <c r="F15" s="10">
        <v>38.5</v>
      </c>
      <c r="G15" s="10">
        <v>42.5</v>
      </c>
      <c r="H15" s="10">
        <v>50.5</v>
      </c>
      <c r="I15" s="10">
        <v>56.25</v>
      </c>
      <c r="J15" s="10">
        <v>64</v>
      </c>
      <c r="K15" s="11">
        <v>68.95</v>
      </c>
    </row>
    <row r="16" spans="1:11" ht="12" customHeight="1">
      <c r="A16" s="1">
        <v>50</v>
      </c>
      <c r="B16" s="70" t="s">
        <v>7</v>
      </c>
      <c r="C16" s="5">
        <v>40</v>
      </c>
      <c r="D16" s="5">
        <v>44</v>
      </c>
      <c r="E16" s="10">
        <v>43.45</v>
      </c>
      <c r="F16" s="10">
        <v>45</v>
      </c>
      <c r="G16" s="10">
        <v>49</v>
      </c>
      <c r="H16" s="10">
        <v>52</v>
      </c>
      <c r="I16" s="10">
        <v>60</v>
      </c>
      <c r="J16" s="10">
        <v>66.56</v>
      </c>
      <c r="K16" s="11">
        <v>68.42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42.7</v>
      </c>
      <c r="F17" s="10">
        <v>44.5</v>
      </c>
      <c r="G17" s="10">
        <v>48</v>
      </c>
      <c r="H17" s="10">
        <v>53</v>
      </c>
      <c r="I17" s="10">
        <v>59.4</v>
      </c>
      <c r="J17" s="10">
        <v>64.94</v>
      </c>
      <c r="K17" s="11">
        <v>68.5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40</v>
      </c>
      <c r="F18" s="10">
        <v>43.96</v>
      </c>
      <c r="G18" s="10">
        <v>46.5</v>
      </c>
      <c r="H18" s="10">
        <v>52</v>
      </c>
      <c r="I18" s="10">
        <v>58</v>
      </c>
      <c r="J18" s="10">
        <v>63.88</v>
      </c>
      <c r="K18" s="11">
        <v>67.68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39.5</v>
      </c>
      <c r="F19" s="10">
        <v>42</v>
      </c>
      <c r="G19" s="10">
        <v>46.33</v>
      </c>
      <c r="H19" s="10">
        <v>52</v>
      </c>
      <c r="I19" s="10">
        <v>58.75</v>
      </c>
      <c r="J19" s="10">
        <v>64.65</v>
      </c>
      <c r="K19" s="11">
        <v>67.58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39.2</v>
      </c>
      <c r="F20" s="10">
        <v>41.96</v>
      </c>
      <c r="G20" s="10">
        <v>44.6</v>
      </c>
      <c r="H20" s="10">
        <v>51.9</v>
      </c>
      <c r="I20" s="10">
        <v>58</v>
      </c>
      <c r="J20" s="10">
        <v>62.52</v>
      </c>
      <c r="K20" s="11">
        <v>65.06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40.01</v>
      </c>
      <c r="F21" s="10">
        <v>42.7</v>
      </c>
      <c r="G21" s="10">
        <v>47</v>
      </c>
      <c r="H21" s="10">
        <v>51.95</v>
      </c>
      <c r="I21" s="10">
        <v>57.58</v>
      </c>
      <c r="J21" s="10">
        <v>63.88</v>
      </c>
      <c r="K21" s="11">
        <v>67.95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37.03</v>
      </c>
      <c r="F22" s="10">
        <v>39</v>
      </c>
      <c r="G22" s="10">
        <v>44</v>
      </c>
      <c r="H22" s="10">
        <v>48.35</v>
      </c>
      <c r="I22" s="10">
        <v>53.9</v>
      </c>
      <c r="J22" s="10">
        <v>61.25</v>
      </c>
      <c r="K22" s="11">
        <v>63.3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33.89</v>
      </c>
      <c r="F23" s="10">
        <v>37.5</v>
      </c>
      <c r="G23" s="10">
        <v>41.63</v>
      </c>
      <c r="H23" s="10">
        <v>46.7</v>
      </c>
      <c r="I23" s="10">
        <v>52</v>
      </c>
      <c r="J23" s="10">
        <v>57.58</v>
      </c>
      <c r="K23" s="11">
        <v>62.92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32.03</v>
      </c>
      <c r="F24" s="10">
        <v>34.01</v>
      </c>
      <c r="G24" s="10">
        <v>38.98</v>
      </c>
      <c r="H24" s="10">
        <v>43.95</v>
      </c>
      <c r="I24" s="10">
        <v>48.78</v>
      </c>
      <c r="J24" s="10">
        <v>54.2</v>
      </c>
      <c r="K24" s="11">
        <v>59.46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29.46</v>
      </c>
      <c r="F25" s="13">
        <v>32.28</v>
      </c>
      <c r="G25" s="13">
        <v>36.2</v>
      </c>
      <c r="H25" s="13">
        <v>40.5</v>
      </c>
      <c r="I25" s="13">
        <v>44.25</v>
      </c>
      <c r="J25" s="13">
        <v>49</v>
      </c>
      <c r="K25" s="14">
        <v>52.59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6" sqref="H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15" t="s">
        <v>14</v>
      </c>
      <c r="C2" s="68" t="s">
        <v>5</v>
      </c>
      <c r="D2" s="68"/>
      <c r="E2" s="68" t="s">
        <v>11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12</v>
      </c>
      <c r="D3" s="5" t="s">
        <v>13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21.6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19.01</v>
      </c>
      <c r="F6" s="10">
        <v>19.83</v>
      </c>
      <c r="G6" s="10">
        <v>21.31</v>
      </c>
      <c r="H6" s="10">
        <v>23.18</v>
      </c>
      <c r="I6" s="10">
        <v>25.28</v>
      </c>
      <c r="J6" s="10">
        <v>27.41</v>
      </c>
      <c r="K6" s="11">
        <v>28.73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18.79</v>
      </c>
      <c r="F7" s="10">
        <v>19.65</v>
      </c>
      <c r="G7" s="10">
        <v>21.33</v>
      </c>
      <c r="H7" s="10">
        <v>22.98</v>
      </c>
      <c r="I7" s="10">
        <v>24.86</v>
      </c>
      <c r="J7" s="10">
        <v>26.56</v>
      </c>
      <c r="K7" s="11">
        <v>28.81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18.4</v>
      </c>
      <c r="F8" s="10">
        <v>19.73</v>
      </c>
      <c r="G8" s="10">
        <v>21.56</v>
      </c>
      <c r="H8" s="10">
        <v>23.27</v>
      </c>
      <c r="I8" s="10">
        <v>25.63</v>
      </c>
      <c r="J8" s="10">
        <v>27.43</v>
      </c>
      <c r="K8" s="11">
        <v>28.79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18.54</v>
      </c>
      <c r="F9" s="10">
        <v>19</v>
      </c>
      <c r="G9" s="10">
        <v>20.82</v>
      </c>
      <c r="H9" s="10">
        <v>22.86</v>
      </c>
      <c r="I9" s="10">
        <v>24.79</v>
      </c>
      <c r="J9" s="10">
        <v>26.33</v>
      </c>
      <c r="K9" s="11">
        <v>27.06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17.9</v>
      </c>
      <c r="F10" s="10">
        <v>18.74</v>
      </c>
      <c r="G10" s="10">
        <v>20.35</v>
      </c>
      <c r="H10" s="10">
        <v>23.27</v>
      </c>
      <c r="I10" s="10">
        <v>25.13</v>
      </c>
      <c r="J10" s="10">
        <v>26.37</v>
      </c>
      <c r="K10" s="11">
        <v>27.22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17.53</v>
      </c>
      <c r="F11" s="10">
        <v>18.19</v>
      </c>
      <c r="G11" s="10">
        <v>19.97</v>
      </c>
      <c r="H11" s="10">
        <v>22.05</v>
      </c>
      <c r="I11" s="10">
        <v>23.43</v>
      </c>
      <c r="J11" s="10">
        <v>24.78</v>
      </c>
      <c r="K11" s="11">
        <v>25.37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16.53</v>
      </c>
      <c r="F12" s="10">
        <v>17.47</v>
      </c>
      <c r="G12" s="10">
        <v>19.49</v>
      </c>
      <c r="H12" s="10">
        <v>22</v>
      </c>
      <c r="I12" s="10">
        <v>24.06</v>
      </c>
      <c r="J12" s="10">
        <v>26.31</v>
      </c>
      <c r="K12" s="11">
        <v>27.47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15.4</v>
      </c>
      <c r="F13" s="10">
        <v>16.63</v>
      </c>
      <c r="G13" s="10">
        <v>18.7</v>
      </c>
      <c r="H13" s="10">
        <v>21.16</v>
      </c>
      <c r="I13" s="10">
        <v>23.51</v>
      </c>
      <c r="J13" s="10">
        <v>25.36</v>
      </c>
      <c r="K13" s="11">
        <v>25.93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16.08</v>
      </c>
      <c r="F14" s="10">
        <v>16.71</v>
      </c>
      <c r="G14" s="10">
        <v>19.02</v>
      </c>
      <c r="H14" s="10">
        <v>20.57</v>
      </c>
      <c r="I14" s="10">
        <v>23.31</v>
      </c>
      <c r="J14" s="10">
        <v>24.09</v>
      </c>
      <c r="K14" s="11">
        <v>28.89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15.22</v>
      </c>
      <c r="F15" s="10">
        <v>15.68</v>
      </c>
      <c r="G15" s="10">
        <v>18.15</v>
      </c>
      <c r="H15" s="10">
        <v>20.17</v>
      </c>
      <c r="I15" s="10">
        <v>23.39</v>
      </c>
      <c r="J15" s="10">
        <v>25.23</v>
      </c>
      <c r="K15" s="11">
        <v>30.14</v>
      </c>
    </row>
    <row r="16" spans="1:11" ht="19.5" customHeight="1">
      <c r="A16" s="1">
        <v>50</v>
      </c>
      <c r="B16" s="70" t="s">
        <v>7</v>
      </c>
      <c r="C16" s="5">
        <v>40</v>
      </c>
      <c r="D16" s="5">
        <v>44</v>
      </c>
      <c r="E16" s="10">
        <v>17.75</v>
      </c>
      <c r="F16" s="10">
        <v>19.14</v>
      </c>
      <c r="G16" s="10">
        <v>20.24</v>
      </c>
      <c r="H16" s="10">
        <v>21.78</v>
      </c>
      <c r="I16" s="10">
        <v>24.08</v>
      </c>
      <c r="J16" s="10">
        <v>26.58</v>
      </c>
      <c r="K16" s="11">
        <v>27.89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17.69</v>
      </c>
      <c r="F17" s="10">
        <v>19.06</v>
      </c>
      <c r="G17" s="10">
        <v>20.23</v>
      </c>
      <c r="H17" s="10">
        <v>21.67</v>
      </c>
      <c r="I17" s="10">
        <v>23.97</v>
      </c>
      <c r="J17" s="10">
        <v>26.16</v>
      </c>
      <c r="K17" s="11">
        <v>28.43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17.5</v>
      </c>
      <c r="F18" s="10">
        <v>18.07</v>
      </c>
      <c r="G18" s="10">
        <v>19.65</v>
      </c>
      <c r="H18" s="10">
        <v>21.73</v>
      </c>
      <c r="I18" s="10">
        <v>23.92</v>
      </c>
      <c r="J18" s="10">
        <v>25.63</v>
      </c>
      <c r="K18" s="11">
        <v>27.47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17.45</v>
      </c>
      <c r="F19" s="10">
        <v>18.65</v>
      </c>
      <c r="G19" s="10">
        <v>20.07</v>
      </c>
      <c r="H19" s="10">
        <v>22.02</v>
      </c>
      <c r="I19" s="10">
        <v>24.24</v>
      </c>
      <c r="J19" s="10">
        <v>27</v>
      </c>
      <c r="K19" s="11">
        <v>29.56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17.91</v>
      </c>
      <c r="F20" s="10">
        <v>18.29</v>
      </c>
      <c r="G20" s="10">
        <v>19.84</v>
      </c>
      <c r="H20" s="10">
        <v>22.77</v>
      </c>
      <c r="I20" s="10">
        <v>24.89</v>
      </c>
      <c r="J20" s="10">
        <v>26.88</v>
      </c>
      <c r="K20" s="11">
        <v>28.98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17.86</v>
      </c>
      <c r="F21" s="10">
        <v>18.95</v>
      </c>
      <c r="G21" s="10">
        <v>19.99</v>
      </c>
      <c r="H21" s="10">
        <v>21.88</v>
      </c>
      <c r="I21" s="10">
        <v>24.5</v>
      </c>
      <c r="J21" s="10">
        <v>27.28</v>
      </c>
      <c r="K21" s="11">
        <v>28.77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16.94</v>
      </c>
      <c r="F22" s="10">
        <v>17.44</v>
      </c>
      <c r="G22" s="10">
        <v>19.09</v>
      </c>
      <c r="H22" s="10">
        <v>21.4</v>
      </c>
      <c r="I22" s="10">
        <v>24</v>
      </c>
      <c r="J22" s="10">
        <v>27.4</v>
      </c>
      <c r="K22" s="11">
        <v>29.19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15.55</v>
      </c>
      <c r="F23" s="10">
        <v>17.24</v>
      </c>
      <c r="G23" s="10">
        <v>19.31</v>
      </c>
      <c r="H23" s="10">
        <v>21.24</v>
      </c>
      <c r="I23" s="10">
        <v>23.61</v>
      </c>
      <c r="J23" s="10">
        <v>25.85</v>
      </c>
      <c r="K23" s="11">
        <v>29.01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14.57</v>
      </c>
      <c r="F24" s="10">
        <v>15.02</v>
      </c>
      <c r="G24" s="10">
        <v>17.61</v>
      </c>
      <c r="H24" s="10">
        <v>20.05</v>
      </c>
      <c r="I24" s="10">
        <v>22.35</v>
      </c>
      <c r="J24" s="10">
        <v>27.11</v>
      </c>
      <c r="K24" s="11">
        <v>30.99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14.26</v>
      </c>
      <c r="F25" s="13">
        <v>15.6</v>
      </c>
      <c r="G25" s="13">
        <v>17.74</v>
      </c>
      <c r="H25" s="13">
        <v>20.49</v>
      </c>
      <c r="I25" s="13">
        <v>22.11</v>
      </c>
      <c r="J25" s="13">
        <v>24.78</v>
      </c>
      <c r="K25" s="14">
        <v>25.55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6" sqref="H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3" t="s">
        <v>35</v>
      </c>
      <c r="C2" s="68" t="s">
        <v>5</v>
      </c>
      <c r="D2" s="68"/>
      <c r="E2" s="68" t="s">
        <v>15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16</v>
      </c>
      <c r="D3" s="5" t="s">
        <v>17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26.2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23.9</v>
      </c>
      <c r="F6" s="10">
        <v>24.8</v>
      </c>
      <c r="G6" s="10">
        <v>26.19</v>
      </c>
      <c r="H6" s="10">
        <v>27.98</v>
      </c>
      <c r="I6" s="10">
        <v>29.66</v>
      </c>
      <c r="J6" s="10">
        <v>31.55</v>
      </c>
      <c r="K6" s="11">
        <v>32.54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23.76</v>
      </c>
      <c r="F7" s="10">
        <v>24.77</v>
      </c>
      <c r="G7" s="10">
        <v>25.78</v>
      </c>
      <c r="H7" s="10">
        <v>27.8</v>
      </c>
      <c r="I7" s="10">
        <v>29.54</v>
      </c>
      <c r="J7" s="10">
        <v>31.17</v>
      </c>
      <c r="K7" s="11">
        <v>32.2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23</v>
      </c>
      <c r="F8" s="10">
        <v>24</v>
      </c>
      <c r="G8" s="10">
        <v>25.9</v>
      </c>
      <c r="H8" s="10">
        <v>27.6</v>
      </c>
      <c r="I8" s="10">
        <v>29.4</v>
      </c>
      <c r="J8" s="10">
        <v>31.2</v>
      </c>
      <c r="K8" s="11">
        <v>32.25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22.2</v>
      </c>
      <c r="F9" s="10">
        <v>23.46</v>
      </c>
      <c r="G9" s="10">
        <v>25</v>
      </c>
      <c r="H9" s="10">
        <v>27</v>
      </c>
      <c r="I9" s="10">
        <v>28.94</v>
      </c>
      <c r="J9" s="10">
        <v>29.93</v>
      </c>
      <c r="K9" s="11">
        <v>31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21.2</v>
      </c>
      <c r="F10" s="10">
        <v>22.72</v>
      </c>
      <c r="G10" s="10">
        <v>24.8</v>
      </c>
      <c r="H10" s="10">
        <v>26.75</v>
      </c>
      <c r="I10" s="10">
        <v>28.35</v>
      </c>
      <c r="J10" s="10">
        <v>29.5</v>
      </c>
      <c r="K10" s="11">
        <v>30.55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22.65</v>
      </c>
      <c r="F11" s="10">
        <v>23.8</v>
      </c>
      <c r="G11" s="10">
        <v>25.7</v>
      </c>
      <c r="H11" s="10">
        <v>27.5</v>
      </c>
      <c r="I11" s="10">
        <v>29</v>
      </c>
      <c r="J11" s="10">
        <v>30.2</v>
      </c>
      <c r="K11" s="11">
        <v>31.2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21.02</v>
      </c>
      <c r="F12" s="10">
        <v>22.92</v>
      </c>
      <c r="G12" s="10">
        <v>25</v>
      </c>
      <c r="H12" s="10">
        <v>26.8</v>
      </c>
      <c r="I12" s="10">
        <v>28.5</v>
      </c>
      <c r="J12" s="10">
        <v>30.48</v>
      </c>
      <c r="K12" s="11">
        <v>31.2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20.5</v>
      </c>
      <c r="F13" s="10">
        <v>21.31</v>
      </c>
      <c r="G13" s="10">
        <v>23.9</v>
      </c>
      <c r="H13" s="10">
        <v>26.2</v>
      </c>
      <c r="I13" s="10">
        <v>28</v>
      </c>
      <c r="J13" s="10">
        <v>29.43</v>
      </c>
      <c r="K13" s="11">
        <v>30.27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19.21</v>
      </c>
      <c r="F14" s="10">
        <v>21.46</v>
      </c>
      <c r="G14" s="10">
        <v>23.48</v>
      </c>
      <c r="H14" s="10">
        <v>25</v>
      </c>
      <c r="I14" s="10">
        <v>26.35</v>
      </c>
      <c r="J14" s="10">
        <v>28.32</v>
      </c>
      <c r="K14" s="11">
        <v>31.59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19</v>
      </c>
      <c r="F15" s="10">
        <v>19.38</v>
      </c>
      <c r="G15" s="10">
        <v>21.2</v>
      </c>
      <c r="H15" s="10">
        <v>24</v>
      </c>
      <c r="I15" s="10">
        <v>26.6</v>
      </c>
      <c r="J15" s="10">
        <v>28.36</v>
      </c>
      <c r="K15" s="11">
        <v>29.06</v>
      </c>
    </row>
    <row r="16" spans="1:11" ht="20.25" customHeight="1">
      <c r="A16" s="1">
        <v>50</v>
      </c>
      <c r="B16" s="70" t="s">
        <v>7</v>
      </c>
      <c r="C16" s="5">
        <v>40</v>
      </c>
      <c r="D16" s="5">
        <v>44</v>
      </c>
      <c r="E16" s="10">
        <v>22.14</v>
      </c>
      <c r="F16" s="10">
        <v>23</v>
      </c>
      <c r="G16" s="10">
        <v>24.2</v>
      </c>
      <c r="H16" s="10">
        <v>26.4</v>
      </c>
      <c r="I16" s="10">
        <v>28.4</v>
      </c>
      <c r="J16" s="10">
        <v>30.22</v>
      </c>
      <c r="K16" s="11">
        <v>31.72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21.26</v>
      </c>
      <c r="F17" s="10">
        <v>22.24</v>
      </c>
      <c r="G17" s="10">
        <v>24.25</v>
      </c>
      <c r="H17" s="10">
        <v>26</v>
      </c>
      <c r="I17" s="10">
        <v>27.55</v>
      </c>
      <c r="J17" s="10">
        <v>30</v>
      </c>
      <c r="K17" s="11">
        <v>31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21.4</v>
      </c>
      <c r="F18" s="10">
        <v>22.2</v>
      </c>
      <c r="G18" s="10">
        <v>23.55</v>
      </c>
      <c r="H18" s="10">
        <v>25.6</v>
      </c>
      <c r="I18" s="10">
        <v>27.6</v>
      </c>
      <c r="J18" s="10">
        <v>29.75</v>
      </c>
      <c r="K18" s="11">
        <v>31.75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20.31</v>
      </c>
      <c r="F19" s="10">
        <v>22.01</v>
      </c>
      <c r="G19" s="10">
        <v>24</v>
      </c>
      <c r="H19" s="10">
        <v>26.2</v>
      </c>
      <c r="I19" s="10">
        <v>27.68</v>
      </c>
      <c r="J19" s="10">
        <v>30.27</v>
      </c>
      <c r="K19" s="11">
        <v>31.28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19.6</v>
      </c>
      <c r="F20" s="10">
        <v>21</v>
      </c>
      <c r="G20" s="10">
        <v>22.65</v>
      </c>
      <c r="H20" s="10">
        <v>25.7</v>
      </c>
      <c r="I20" s="10">
        <v>28.3</v>
      </c>
      <c r="J20" s="10">
        <v>30.8</v>
      </c>
      <c r="K20" s="11">
        <v>31.98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21.98</v>
      </c>
      <c r="F21" s="10">
        <v>23.2</v>
      </c>
      <c r="G21" s="10">
        <v>24.6</v>
      </c>
      <c r="H21" s="10">
        <v>26.2</v>
      </c>
      <c r="I21" s="10">
        <v>28.2</v>
      </c>
      <c r="J21" s="10">
        <v>29.78</v>
      </c>
      <c r="K21" s="11">
        <v>31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20.2</v>
      </c>
      <c r="F22" s="10">
        <v>21.24</v>
      </c>
      <c r="G22" s="10">
        <v>23.4</v>
      </c>
      <c r="H22" s="10">
        <v>25.6</v>
      </c>
      <c r="I22" s="10">
        <v>27.8</v>
      </c>
      <c r="J22" s="10">
        <v>29.33</v>
      </c>
      <c r="K22" s="11">
        <v>30.75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18.46</v>
      </c>
      <c r="F23" s="10">
        <v>20.42</v>
      </c>
      <c r="G23" s="10">
        <v>22.33</v>
      </c>
      <c r="H23" s="10">
        <v>24.78</v>
      </c>
      <c r="I23" s="10">
        <v>26.6</v>
      </c>
      <c r="J23" s="10">
        <v>28.5</v>
      </c>
      <c r="K23" s="11">
        <v>30.38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17.97</v>
      </c>
      <c r="F24" s="10">
        <v>19.25</v>
      </c>
      <c r="G24" s="10">
        <v>21.76</v>
      </c>
      <c r="H24" s="10">
        <v>24</v>
      </c>
      <c r="I24" s="10">
        <v>26</v>
      </c>
      <c r="J24" s="10">
        <v>27.87</v>
      </c>
      <c r="K24" s="11">
        <v>29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17.65</v>
      </c>
      <c r="F25" s="13">
        <v>18.2</v>
      </c>
      <c r="G25" s="13">
        <v>20.5</v>
      </c>
      <c r="H25" s="13">
        <v>22.6</v>
      </c>
      <c r="I25" s="13">
        <v>25.25</v>
      </c>
      <c r="J25" s="13">
        <v>27.88</v>
      </c>
      <c r="K25" s="14">
        <v>29.06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6" sqref="H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3" t="s">
        <v>36</v>
      </c>
      <c r="C2" s="68" t="s">
        <v>5</v>
      </c>
      <c r="D2" s="68"/>
      <c r="E2" s="68" t="s">
        <v>18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19</v>
      </c>
      <c r="D3" s="5" t="s">
        <v>20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33.9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31.08</v>
      </c>
      <c r="F6" s="10">
        <v>33.42</v>
      </c>
      <c r="G6" s="10">
        <v>35.41</v>
      </c>
      <c r="H6" s="10">
        <v>37.67</v>
      </c>
      <c r="I6" s="10">
        <v>39</v>
      </c>
      <c r="J6" s="10">
        <v>40.87</v>
      </c>
      <c r="K6" s="11">
        <v>41.82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32.42</v>
      </c>
      <c r="F7" s="10">
        <v>33.05</v>
      </c>
      <c r="G7" s="10">
        <v>35.29</v>
      </c>
      <c r="H7" s="10">
        <v>36.9</v>
      </c>
      <c r="I7" s="10">
        <v>39.11</v>
      </c>
      <c r="J7" s="10">
        <v>40.58</v>
      </c>
      <c r="K7" s="11">
        <v>41.41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29.78</v>
      </c>
      <c r="F8" s="10">
        <v>31.22</v>
      </c>
      <c r="G8" s="10">
        <v>34.64</v>
      </c>
      <c r="H8" s="10">
        <v>36.92</v>
      </c>
      <c r="I8" s="10">
        <v>39.51</v>
      </c>
      <c r="J8" s="10">
        <v>41.19</v>
      </c>
      <c r="K8" s="11">
        <v>42.11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30.12</v>
      </c>
      <c r="F9" s="10">
        <v>31.37</v>
      </c>
      <c r="G9" s="10">
        <v>33.4</v>
      </c>
      <c r="H9" s="10">
        <v>35.6</v>
      </c>
      <c r="I9" s="10">
        <v>37.48</v>
      </c>
      <c r="J9" s="10">
        <v>39.19</v>
      </c>
      <c r="K9" s="11">
        <v>40.49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29.9</v>
      </c>
      <c r="F10" s="10">
        <v>30.42</v>
      </c>
      <c r="G10" s="10">
        <v>32</v>
      </c>
      <c r="H10" s="10">
        <v>34.8</v>
      </c>
      <c r="I10" s="10">
        <v>36.53</v>
      </c>
      <c r="J10" s="10">
        <v>38.23</v>
      </c>
      <c r="K10" s="11">
        <v>40.03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28.5</v>
      </c>
      <c r="F11" s="10">
        <v>30.2</v>
      </c>
      <c r="G11" s="10">
        <v>32</v>
      </c>
      <c r="H11" s="10">
        <v>34</v>
      </c>
      <c r="I11" s="10">
        <v>35.8</v>
      </c>
      <c r="J11" s="10">
        <v>37.5</v>
      </c>
      <c r="K11" s="11">
        <v>38.6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27.78</v>
      </c>
      <c r="F12" s="10">
        <v>29.44</v>
      </c>
      <c r="G12" s="10">
        <v>31.45</v>
      </c>
      <c r="H12" s="10">
        <v>33.4</v>
      </c>
      <c r="I12" s="10">
        <v>35</v>
      </c>
      <c r="J12" s="10">
        <v>36.52</v>
      </c>
      <c r="K12" s="11">
        <v>37.61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27.2</v>
      </c>
      <c r="F13" s="10">
        <v>28.6</v>
      </c>
      <c r="G13" s="10">
        <v>30.6</v>
      </c>
      <c r="H13" s="10">
        <v>32.8</v>
      </c>
      <c r="I13" s="10">
        <v>35.05</v>
      </c>
      <c r="J13" s="10">
        <v>36.9</v>
      </c>
      <c r="K13" s="11">
        <v>38.05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25.21</v>
      </c>
      <c r="F14" s="10">
        <v>27.63</v>
      </c>
      <c r="G14" s="10">
        <v>30.3</v>
      </c>
      <c r="H14" s="10">
        <v>31.9</v>
      </c>
      <c r="I14" s="10">
        <v>33.8</v>
      </c>
      <c r="J14" s="10">
        <v>36.6</v>
      </c>
      <c r="K14" s="11">
        <v>37.78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24.73</v>
      </c>
      <c r="F15" s="10">
        <v>25.14</v>
      </c>
      <c r="G15" s="10">
        <v>27.45</v>
      </c>
      <c r="H15" s="10">
        <v>30</v>
      </c>
      <c r="I15" s="10">
        <v>32.8</v>
      </c>
      <c r="J15" s="10">
        <v>34.72</v>
      </c>
      <c r="K15" s="11">
        <v>36</v>
      </c>
    </row>
    <row r="16" spans="1:11" ht="11.25" customHeight="1">
      <c r="A16" s="1">
        <v>50</v>
      </c>
      <c r="B16" s="70" t="s">
        <v>7</v>
      </c>
      <c r="C16" s="5">
        <v>40</v>
      </c>
      <c r="D16" s="5">
        <v>44</v>
      </c>
      <c r="E16" s="10">
        <v>31.33</v>
      </c>
      <c r="F16" s="10">
        <v>32.2</v>
      </c>
      <c r="G16" s="10">
        <v>33.45</v>
      </c>
      <c r="H16" s="10">
        <v>34.95</v>
      </c>
      <c r="I16" s="10">
        <v>36.73</v>
      </c>
      <c r="J16" s="10">
        <v>38.58</v>
      </c>
      <c r="K16" s="11">
        <v>40.18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28.11</v>
      </c>
      <c r="F17" s="10">
        <v>29</v>
      </c>
      <c r="G17" s="10">
        <v>32.82</v>
      </c>
      <c r="H17" s="10">
        <v>34.3</v>
      </c>
      <c r="I17" s="10">
        <v>36.48</v>
      </c>
      <c r="J17" s="10">
        <v>39.2</v>
      </c>
      <c r="K17" s="11">
        <v>41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28.34</v>
      </c>
      <c r="F18" s="10">
        <v>29.72</v>
      </c>
      <c r="G18" s="10">
        <v>31.5</v>
      </c>
      <c r="H18" s="10">
        <v>33.6</v>
      </c>
      <c r="I18" s="10">
        <v>35.8</v>
      </c>
      <c r="J18" s="10">
        <v>37.54</v>
      </c>
      <c r="K18" s="11">
        <v>38.4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26.34</v>
      </c>
      <c r="F19" s="10">
        <v>28.4</v>
      </c>
      <c r="G19" s="10">
        <v>31.2</v>
      </c>
      <c r="H19" s="10">
        <v>33.1</v>
      </c>
      <c r="I19" s="10">
        <v>34.8</v>
      </c>
      <c r="J19" s="10">
        <v>36.46</v>
      </c>
      <c r="K19" s="11">
        <v>37.93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25.12</v>
      </c>
      <c r="F20" s="10">
        <v>27.7</v>
      </c>
      <c r="G20" s="10">
        <v>29.4</v>
      </c>
      <c r="H20" s="10">
        <v>32.5</v>
      </c>
      <c r="I20" s="10">
        <v>33.8</v>
      </c>
      <c r="J20" s="10">
        <v>36.78</v>
      </c>
      <c r="K20" s="11">
        <v>38.34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28.03</v>
      </c>
      <c r="F21" s="10">
        <v>29</v>
      </c>
      <c r="G21" s="10">
        <v>30.6</v>
      </c>
      <c r="H21" s="10">
        <v>32.2</v>
      </c>
      <c r="I21" s="10">
        <v>34.4</v>
      </c>
      <c r="J21" s="10">
        <v>36.18</v>
      </c>
      <c r="K21" s="11">
        <v>37.6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26.95</v>
      </c>
      <c r="F22" s="10">
        <v>28</v>
      </c>
      <c r="G22" s="10">
        <v>29.4</v>
      </c>
      <c r="H22" s="10">
        <v>31.6</v>
      </c>
      <c r="I22" s="10">
        <v>33.5</v>
      </c>
      <c r="J22" s="10">
        <v>35.6</v>
      </c>
      <c r="K22" s="11">
        <v>37.2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25.65</v>
      </c>
      <c r="F23" s="10">
        <v>26.7</v>
      </c>
      <c r="G23" s="10">
        <v>29</v>
      </c>
      <c r="H23" s="10">
        <v>30.6</v>
      </c>
      <c r="I23" s="10">
        <v>32.5</v>
      </c>
      <c r="J23" s="10">
        <v>34.5</v>
      </c>
      <c r="K23" s="11">
        <v>35.85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22.56</v>
      </c>
      <c r="F24" s="10">
        <v>25.24</v>
      </c>
      <c r="G24" s="10">
        <v>27.15</v>
      </c>
      <c r="H24" s="10">
        <v>29.6</v>
      </c>
      <c r="I24" s="10">
        <v>31.35</v>
      </c>
      <c r="J24" s="10">
        <v>33.38</v>
      </c>
      <c r="K24" s="11">
        <v>35.35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21.65</v>
      </c>
      <c r="F25" s="13">
        <v>22.6</v>
      </c>
      <c r="G25" s="13">
        <v>26</v>
      </c>
      <c r="H25" s="13">
        <v>28.3</v>
      </c>
      <c r="I25" s="13">
        <v>30.3</v>
      </c>
      <c r="J25" s="13">
        <v>32.5</v>
      </c>
      <c r="K25" s="14">
        <v>33.7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H15" sqref="H15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3" t="s">
        <v>37</v>
      </c>
      <c r="C2" s="68" t="s">
        <v>5</v>
      </c>
      <c r="D2" s="68"/>
      <c r="E2" s="68" t="s">
        <v>21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22</v>
      </c>
      <c r="D3" s="5" t="s">
        <v>23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12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5</v>
      </c>
      <c r="F6" s="10">
        <v>6.17</v>
      </c>
      <c r="G6" s="10">
        <v>8.07</v>
      </c>
      <c r="H6" s="10">
        <v>11</v>
      </c>
      <c r="I6" s="10">
        <v>14</v>
      </c>
      <c r="J6" s="10">
        <v>18.83</v>
      </c>
      <c r="K6" s="11">
        <v>20.54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6</v>
      </c>
      <c r="F7" s="10">
        <v>6</v>
      </c>
      <c r="G7" s="10">
        <v>8.28</v>
      </c>
      <c r="H7" s="10">
        <v>10.17</v>
      </c>
      <c r="I7" s="10">
        <v>14</v>
      </c>
      <c r="J7" s="10">
        <v>18</v>
      </c>
      <c r="K7" s="11">
        <v>22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5</v>
      </c>
      <c r="F8" s="10">
        <v>5.77</v>
      </c>
      <c r="G8" s="10">
        <v>8</v>
      </c>
      <c r="H8" s="10">
        <v>10</v>
      </c>
      <c r="I8" s="10">
        <v>15</v>
      </c>
      <c r="J8" s="10">
        <v>20.14</v>
      </c>
      <c r="K8" s="11">
        <v>25.68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4</v>
      </c>
      <c r="F9" s="10">
        <v>5.14</v>
      </c>
      <c r="G9" s="10">
        <v>7</v>
      </c>
      <c r="H9" s="10">
        <v>9</v>
      </c>
      <c r="I9" s="10">
        <v>12</v>
      </c>
      <c r="J9" s="10">
        <v>16</v>
      </c>
      <c r="K9" s="11">
        <v>20.15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4</v>
      </c>
      <c r="F10" s="10">
        <v>4.68</v>
      </c>
      <c r="G10" s="10">
        <v>6.5</v>
      </c>
      <c r="H10" s="10">
        <v>9</v>
      </c>
      <c r="I10" s="10">
        <v>12</v>
      </c>
      <c r="J10" s="10">
        <v>15.64</v>
      </c>
      <c r="K10" s="11">
        <v>18.91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5</v>
      </c>
      <c r="F11" s="10">
        <v>6</v>
      </c>
      <c r="G11" s="10">
        <v>8</v>
      </c>
      <c r="H11" s="10">
        <v>10</v>
      </c>
      <c r="I11" s="10">
        <v>12</v>
      </c>
      <c r="J11" s="10">
        <v>16.5</v>
      </c>
      <c r="K11" s="11">
        <v>19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5</v>
      </c>
      <c r="F12" s="10">
        <v>6</v>
      </c>
      <c r="G12" s="10">
        <v>8</v>
      </c>
      <c r="H12" s="10">
        <v>10</v>
      </c>
      <c r="I12" s="10">
        <v>12.94</v>
      </c>
      <c r="J12" s="10">
        <v>16.09</v>
      </c>
      <c r="K12" s="11">
        <v>19.95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4.18</v>
      </c>
      <c r="F13" s="10">
        <v>6</v>
      </c>
      <c r="G13" s="10">
        <v>8</v>
      </c>
      <c r="H13" s="10">
        <v>9.25</v>
      </c>
      <c r="I13" s="10">
        <v>12</v>
      </c>
      <c r="J13" s="10">
        <v>16.3</v>
      </c>
      <c r="K13" s="11">
        <v>18.65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4</v>
      </c>
      <c r="F14" s="10">
        <v>6</v>
      </c>
      <c r="G14" s="10">
        <v>7.5</v>
      </c>
      <c r="H14" s="10">
        <v>10</v>
      </c>
      <c r="I14" s="10">
        <v>13</v>
      </c>
      <c r="J14" s="10">
        <v>15</v>
      </c>
      <c r="K14" s="11">
        <v>18.45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2.25</v>
      </c>
      <c r="F15" s="10">
        <v>4</v>
      </c>
      <c r="G15" s="10">
        <v>6</v>
      </c>
      <c r="H15" s="10">
        <v>8</v>
      </c>
      <c r="I15" s="10">
        <v>12</v>
      </c>
      <c r="J15" s="10">
        <v>16</v>
      </c>
      <c r="K15" s="11">
        <v>19</v>
      </c>
    </row>
    <row r="16" spans="1:11" ht="14.25" customHeight="1">
      <c r="A16" s="1">
        <v>50</v>
      </c>
      <c r="B16" s="70" t="s">
        <v>7</v>
      </c>
      <c r="C16" s="5">
        <v>40</v>
      </c>
      <c r="D16" s="5">
        <v>44</v>
      </c>
      <c r="E16" s="10">
        <v>7</v>
      </c>
      <c r="F16" s="10">
        <v>8</v>
      </c>
      <c r="G16" s="10">
        <v>11</v>
      </c>
      <c r="H16" s="10">
        <v>15.5</v>
      </c>
      <c r="I16" s="10">
        <v>22</v>
      </c>
      <c r="J16" s="10">
        <v>28</v>
      </c>
      <c r="K16" s="11">
        <v>31.66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5</v>
      </c>
      <c r="F17" s="10">
        <v>8.13</v>
      </c>
      <c r="G17" s="10">
        <v>12</v>
      </c>
      <c r="H17" s="10">
        <v>16</v>
      </c>
      <c r="I17" s="10">
        <v>20.11</v>
      </c>
      <c r="J17" s="10">
        <v>26</v>
      </c>
      <c r="K17" s="11">
        <v>31.13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5</v>
      </c>
      <c r="F18" s="10">
        <v>8</v>
      </c>
      <c r="G18" s="10">
        <v>11</v>
      </c>
      <c r="H18" s="10">
        <v>14.5</v>
      </c>
      <c r="I18" s="10">
        <v>20</v>
      </c>
      <c r="J18" s="10">
        <v>23.09</v>
      </c>
      <c r="K18" s="11">
        <v>27.13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5</v>
      </c>
      <c r="F19" s="10">
        <v>8</v>
      </c>
      <c r="G19" s="10">
        <v>11</v>
      </c>
      <c r="H19" s="10">
        <v>16</v>
      </c>
      <c r="I19" s="10">
        <v>21</v>
      </c>
      <c r="J19" s="10">
        <v>28</v>
      </c>
      <c r="K19" s="11">
        <v>32.74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5.05</v>
      </c>
      <c r="F20" s="10">
        <v>7</v>
      </c>
      <c r="G20" s="10">
        <v>10.25</v>
      </c>
      <c r="H20" s="10">
        <v>15.1</v>
      </c>
      <c r="I20" s="10">
        <v>20.5</v>
      </c>
      <c r="J20" s="10">
        <v>24</v>
      </c>
      <c r="K20" s="11">
        <v>26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9</v>
      </c>
      <c r="F21" s="10">
        <v>10.2</v>
      </c>
      <c r="G21" s="10">
        <v>14</v>
      </c>
      <c r="H21" s="10">
        <v>20</v>
      </c>
      <c r="I21" s="10">
        <v>24</v>
      </c>
      <c r="J21" s="10">
        <v>29</v>
      </c>
      <c r="K21" s="11">
        <v>32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7</v>
      </c>
      <c r="F22" s="10">
        <v>8.97</v>
      </c>
      <c r="G22" s="10">
        <v>12</v>
      </c>
      <c r="H22" s="10">
        <v>16</v>
      </c>
      <c r="I22" s="10">
        <v>21</v>
      </c>
      <c r="J22" s="10">
        <v>27</v>
      </c>
      <c r="K22" s="11">
        <v>30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5</v>
      </c>
      <c r="F23" s="10">
        <v>6</v>
      </c>
      <c r="G23" s="10">
        <v>10</v>
      </c>
      <c r="H23" s="10">
        <v>14</v>
      </c>
      <c r="I23" s="10">
        <v>19</v>
      </c>
      <c r="J23" s="10">
        <v>24</v>
      </c>
      <c r="K23" s="11">
        <v>28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4</v>
      </c>
      <c r="F24" s="10">
        <v>6</v>
      </c>
      <c r="G24" s="10">
        <v>8.75</v>
      </c>
      <c r="H24" s="10">
        <v>12.5</v>
      </c>
      <c r="I24" s="10">
        <v>16</v>
      </c>
      <c r="J24" s="10">
        <v>20</v>
      </c>
      <c r="K24" s="11">
        <v>22.75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3.25</v>
      </c>
      <c r="F25" s="13">
        <v>4.5</v>
      </c>
      <c r="G25" s="13">
        <v>7.85</v>
      </c>
      <c r="H25" s="13">
        <v>10</v>
      </c>
      <c r="I25" s="13">
        <v>16</v>
      </c>
      <c r="J25" s="13">
        <v>20.5</v>
      </c>
      <c r="K25" s="14">
        <v>22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B16" sqref="B16:K16"/>
    </sheetView>
  </sheetViews>
  <sheetFormatPr defaultColWidth="8.875" defaultRowHeight="13.5"/>
  <cols>
    <col min="1" max="1" width="8.875" style="1" customWidth="1"/>
    <col min="2" max="11" width="11.875" style="1" customWidth="1"/>
    <col min="12" max="16384" width="8.875" style="1" customWidth="1"/>
  </cols>
  <sheetData>
    <row r="1" ht="14.25" thickBot="1"/>
    <row r="2" spans="2:11" ht="36.75" customHeight="1">
      <c r="B2" s="3" t="s">
        <v>38</v>
      </c>
      <c r="C2" s="68" t="s">
        <v>5</v>
      </c>
      <c r="D2" s="68"/>
      <c r="E2" s="68" t="s">
        <v>24</v>
      </c>
      <c r="F2" s="68"/>
      <c r="G2" s="68"/>
      <c r="H2" s="68"/>
      <c r="I2" s="68"/>
      <c r="J2" s="68"/>
      <c r="K2" s="69"/>
    </row>
    <row r="3" spans="2:11" ht="42" customHeight="1">
      <c r="B3" s="4"/>
      <c r="C3" s="5" t="s">
        <v>25</v>
      </c>
      <c r="D3" s="5" t="s">
        <v>26</v>
      </c>
      <c r="E3" s="5">
        <v>5</v>
      </c>
      <c r="F3" s="5">
        <v>10</v>
      </c>
      <c r="G3" s="5">
        <v>25</v>
      </c>
      <c r="H3" s="6" t="s">
        <v>3</v>
      </c>
      <c r="I3" s="5">
        <v>75</v>
      </c>
      <c r="J3" s="5">
        <v>90</v>
      </c>
      <c r="K3" s="7">
        <v>95</v>
      </c>
    </row>
    <row r="4" spans="2:11" ht="13.5">
      <c r="B4" s="4" t="s">
        <v>0</v>
      </c>
      <c r="C4" s="5"/>
      <c r="D4" s="5"/>
      <c r="E4" s="8"/>
      <c r="F4" s="8"/>
      <c r="G4" s="8"/>
      <c r="H4" s="8">
        <v>15</v>
      </c>
      <c r="I4" s="8"/>
      <c r="J4" s="8"/>
      <c r="K4" s="9"/>
    </row>
    <row r="5" spans="2:11" ht="9" customHeight="1">
      <c r="B5" s="4"/>
      <c r="C5" s="5"/>
      <c r="D5" s="5"/>
      <c r="E5" s="8"/>
      <c r="F5" s="8"/>
      <c r="G5" s="8"/>
      <c r="H5" s="8"/>
      <c r="I5" s="8"/>
      <c r="J5" s="8"/>
      <c r="K5" s="9"/>
    </row>
    <row r="6" spans="1:11" ht="13.5">
      <c r="A6" s="1">
        <v>10</v>
      </c>
      <c r="B6" s="70" t="s">
        <v>1</v>
      </c>
      <c r="C6" s="5">
        <v>40</v>
      </c>
      <c r="D6" s="5">
        <v>44</v>
      </c>
      <c r="E6" s="10">
        <v>8</v>
      </c>
      <c r="F6" s="10">
        <v>9.7</v>
      </c>
      <c r="G6" s="10">
        <v>12</v>
      </c>
      <c r="H6" s="10">
        <v>16</v>
      </c>
      <c r="I6" s="10">
        <v>19.75</v>
      </c>
      <c r="J6" s="10">
        <v>23</v>
      </c>
      <c r="K6" s="11">
        <v>25.3</v>
      </c>
    </row>
    <row r="7" spans="1:11" ht="13.5">
      <c r="A7" s="1">
        <v>11</v>
      </c>
      <c r="B7" s="71"/>
      <c r="C7" s="5">
        <v>45</v>
      </c>
      <c r="D7" s="5">
        <v>49</v>
      </c>
      <c r="E7" s="10">
        <v>8</v>
      </c>
      <c r="F7" s="10">
        <v>9.1</v>
      </c>
      <c r="G7" s="10">
        <v>11.5</v>
      </c>
      <c r="H7" s="10">
        <v>14</v>
      </c>
      <c r="I7" s="10">
        <v>19</v>
      </c>
      <c r="J7" s="10">
        <v>21</v>
      </c>
      <c r="K7" s="11">
        <v>22.7</v>
      </c>
    </row>
    <row r="8" spans="1:11" ht="13.5">
      <c r="A8" s="1">
        <v>12</v>
      </c>
      <c r="B8" s="71"/>
      <c r="C8" s="5">
        <v>50</v>
      </c>
      <c r="D8" s="5">
        <v>54</v>
      </c>
      <c r="E8" s="10">
        <v>6.4</v>
      </c>
      <c r="F8" s="10">
        <v>8</v>
      </c>
      <c r="G8" s="10">
        <v>12</v>
      </c>
      <c r="H8" s="10">
        <v>16</v>
      </c>
      <c r="I8" s="10">
        <v>19.5</v>
      </c>
      <c r="J8" s="10">
        <v>22</v>
      </c>
      <c r="K8" s="11">
        <v>24.12</v>
      </c>
    </row>
    <row r="9" spans="1:11" ht="13.5">
      <c r="A9" s="1">
        <v>13</v>
      </c>
      <c r="B9" s="71"/>
      <c r="C9" s="5">
        <v>55</v>
      </c>
      <c r="D9" s="5">
        <v>59</v>
      </c>
      <c r="E9" s="10">
        <v>6</v>
      </c>
      <c r="F9" s="10">
        <v>8</v>
      </c>
      <c r="G9" s="10">
        <v>10</v>
      </c>
      <c r="H9" s="10">
        <v>13</v>
      </c>
      <c r="I9" s="10">
        <v>17</v>
      </c>
      <c r="J9" s="10">
        <v>19.85</v>
      </c>
      <c r="K9" s="11">
        <v>22.85</v>
      </c>
    </row>
    <row r="10" spans="1:11" ht="13.5">
      <c r="A10" s="1">
        <v>14</v>
      </c>
      <c r="B10" s="71"/>
      <c r="C10" s="5">
        <v>60</v>
      </c>
      <c r="D10" s="5">
        <v>64</v>
      </c>
      <c r="E10" s="10">
        <v>7</v>
      </c>
      <c r="F10" s="10">
        <v>8</v>
      </c>
      <c r="G10" s="10">
        <v>10</v>
      </c>
      <c r="H10" s="10">
        <v>12.5</v>
      </c>
      <c r="I10" s="10">
        <v>16</v>
      </c>
      <c r="J10" s="10">
        <v>18</v>
      </c>
      <c r="K10" s="11">
        <v>20.25</v>
      </c>
    </row>
    <row r="11" spans="1:11" ht="13.5">
      <c r="A11" s="1">
        <v>15</v>
      </c>
      <c r="B11" s="71"/>
      <c r="C11" s="5">
        <v>65</v>
      </c>
      <c r="D11" s="5">
        <v>69</v>
      </c>
      <c r="E11" s="10">
        <v>8</v>
      </c>
      <c r="F11" s="10">
        <v>9</v>
      </c>
      <c r="G11" s="10">
        <v>12</v>
      </c>
      <c r="H11" s="10">
        <v>18</v>
      </c>
      <c r="I11" s="10">
        <v>23</v>
      </c>
      <c r="J11" s="10">
        <v>28</v>
      </c>
      <c r="K11" s="11">
        <v>30</v>
      </c>
    </row>
    <row r="12" spans="1:11" ht="13.5">
      <c r="A12" s="1">
        <v>16</v>
      </c>
      <c r="B12" s="71"/>
      <c r="C12" s="5">
        <v>70</v>
      </c>
      <c r="D12" s="5">
        <v>74</v>
      </c>
      <c r="E12" s="10">
        <v>7</v>
      </c>
      <c r="F12" s="10">
        <v>8</v>
      </c>
      <c r="G12" s="10">
        <v>11</v>
      </c>
      <c r="H12" s="10">
        <v>16</v>
      </c>
      <c r="I12" s="10">
        <v>20</v>
      </c>
      <c r="J12" s="10">
        <v>25.4</v>
      </c>
      <c r="K12" s="11">
        <v>29</v>
      </c>
    </row>
    <row r="13" spans="1:11" ht="13.5">
      <c r="A13" s="1">
        <v>17</v>
      </c>
      <c r="B13" s="71"/>
      <c r="C13" s="5">
        <v>75</v>
      </c>
      <c r="D13" s="5">
        <v>79</v>
      </c>
      <c r="E13" s="10">
        <v>6</v>
      </c>
      <c r="F13" s="10">
        <v>8</v>
      </c>
      <c r="G13" s="10">
        <v>10.5</v>
      </c>
      <c r="H13" s="10">
        <v>15</v>
      </c>
      <c r="I13" s="10">
        <v>20</v>
      </c>
      <c r="J13" s="10">
        <v>26</v>
      </c>
      <c r="K13" s="11">
        <v>28</v>
      </c>
    </row>
    <row r="14" spans="1:11" ht="13.5">
      <c r="A14" s="1">
        <v>18</v>
      </c>
      <c r="B14" s="71"/>
      <c r="C14" s="5">
        <v>80</v>
      </c>
      <c r="D14" s="5">
        <v>84</v>
      </c>
      <c r="E14" s="10">
        <v>5.08</v>
      </c>
      <c r="F14" s="10">
        <v>6.15</v>
      </c>
      <c r="G14" s="10">
        <v>10</v>
      </c>
      <c r="H14" s="10">
        <v>14</v>
      </c>
      <c r="I14" s="10">
        <v>18</v>
      </c>
      <c r="J14" s="10">
        <v>25.1</v>
      </c>
      <c r="K14" s="11">
        <v>29.7</v>
      </c>
    </row>
    <row r="15" spans="1:11" ht="13.5">
      <c r="A15" s="1">
        <v>19</v>
      </c>
      <c r="B15" s="72"/>
      <c r="C15" s="5">
        <v>85</v>
      </c>
      <c r="D15" s="5">
        <v>999</v>
      </c>
      <c r="E15" s="10">
        <v>5</v>
      </c>
      <c r="F15" s="10">
        <v>5.65</v>
      </c>
      <c r="G15" s="10">
        <v>7.38</v>
      </c>
      <c r="H15" s="10">
        <v>10</v>
      </c>
      <c r="I15" s="10">
        <v>14.75</v>
      </c>
      <c r="J15" s="10">
        <v>23.4</v>
      </c>
      <c r="K15" s="11">
        <v>26</v>
      </c>
    </row>
    <row r="16" spans="1:11" ht="8.25" customHeight="1">
      <c r="A16" s="1">
        <v>50</v>
      </c>
      <c r="B16" s="70" t="s">
        <v>7</v>
      </c>
      <c r="C16" s="5">
        <v>40</v>
      </c>
      <c r="D16" s="5">
        <v>44</v>
      </c>
      <c r="E16" s="10">
        <v>9</v>
      </c>
      <c r="F16" s="10">
        <v>10</v>
      </c>
      <c r="G16" s="10">
        <v>12</v>
      </c>
      <c r="H16" s="10">
        <v>14.5</v>
      </c>
      <c r="I16" s="10">
        <v>21.25</v>
      </c>
      <c r="J16" s="10">
        <v>28</v>
      </c>
      <c r="K16" s="11">
        <v>31.75</v>
      </c>
    </row>
    <row r="17" spans="1:11" ht="13.5">
      <c r="A17" s="1">
        <v>51</v>
      </c>
      <c r="B17" s="71"/>
      <c r="C17" s="5">
        <v>45</v>
      </c>
      <c r="D17" s="5">
        <v>49</v>
      </c>
      <c r="E17" s="10">
        <v>7.6</v>
      </c>
      <c r="F17" s="10">
        <v>8.6</v>
      </c>
      <c r="G17" s="10">
        <v>11</v>
      </c>
      <c r="H17" s="10">
        <v>16</v>
      </c>
      <c r="I17" s="10">
        <v>21</v>
      </c>
      <c r="J17" s="10">
        <v>28.8</v>
      </c>
      <c r="K17" s="11">
        <v>30.2</v>
      </c>
    </row>
    <row r="18" spans="1:11" ht="13.5">
      <c r="A18" s="1">
        <v>52</v>
      </c>
      <c r="B18" s="71"/>
      <c r="C18" s="5">
        <v>50</v>
      </c>
      <c r="D18" s="5">
        <v>54</v>
      </c>
      <c r="E18" s="10">
        <v>6.43</v>
      </c>
      <c r="F18" s="10">
        <v>8.5</v>
      </c>
      <c r="G18" s="10">
        <v>10.63</v>
      </c>
      <c r="H18" s="10">
        <v>13</v>
      </c>
      <c r="I18" s="10">
        <v>19.88</v>
      </c>
      <c r="J18" s="10">
        <v>24</v>
      </c>
      <c r="K18" s="11">
        <v>26.3</v>
      </c>
    </row>
    <row r="19" spans="1:11" ht="13.5">
      <c r="A19" s="1">
        <v>53</v>
      </c>
      <c r="B19" s="71"/>
      <c r="C19" s="5">
        <v>55</v>
      </c>
      <c r="D19" s="5">
        <v>59</v>
      </c>
      <c r="E19" s="10">
        <v>6.45</v>
      </c>
      <c r="F19" s="10">
        <v>7.8</v>
      </c>
      <c r="G19" s="10">
        <v>10.75</v>
      </c>
      <c r="H19" s="10">
        <v>16.5</v>
      </c>
      <c r="I19" s="10">
        <v>20</v>
      </c>
      <c r="J19" s="10">
        <v>24</v>
      </c>
      <c r="K19" s="11">
        <v>29.1</v>
      </c>
    </row>
    <row r="20" spans="1:11" ht="13.5">
      <c r="A20" s="1">
        <v>54</v>
      </c>
      <c r="B20" s="71"/>
      <c r="C20" s="5">
        <v>60</v>
      </c>
      <c r="D20" s="5">
        <v>64</v>
      </c>
      <c r="E20" s="10">
        <v>5.95</v>
      </c>
      <c r="F20" s="10">
        <v>6</v>
      </c>
      <c r="G20" s="10">
        <v>8</v>
      </c>
      <c r="H20" s="10">
        <v>13.75</v>
      </c>
      <c r="I20" s="10">
        <v>23.88</v>
      </c>
      <c r="J20" s="10">
        <v>29</v>
      </c>
      <c r="K20" s="11">
        <v>31.3</v>
      </c>
    </row>
    <row r="21" spans="1:11" ht="13.5">
      <c r="A21" s="1">
        <v>55</v>
      </c>
      <c r="B21" s="71"/>
      <c r="C21" s="5">
        <v>65</v>
      </c>
      <c r="D21" s="5">
        <v>69</v>
      </c>
      <c r="E21" s="10">
        <v>10</v>
      </c>
      <c r="F21" s="10">
        <v>12</v>
      </c>
      <c r="G21" s="10">
        <v>16</v>
      </c>
      <c r="H21" s="10">
        <v>22</v>
      </c>
      <c r="I21" s="10">
        <v>29</v>
      </c>
      <c r="J21" s="10">
        <v>36</v>
      </c>
      <c r="K21" s="11">
        <v>39</v>
      </c>
    </row>
    <row r="22" spans="1:11" ht="13.5">
      <c r="A22" s="1">
        <v>56</v>
      </c>
      <c r="B22" s="71"/>
      <c r="C22" s="5">
        <v>70</v>
      </c>
      <c r="D22" s="5">
        <v>74</v>
      </c>
      <c r="E22" s="10">
        <v>7</v>
      </c>
      <c r="F22" s="10">
        <v>9</v>
      </c>
      <c r="G22" s="10">
        <v>13</v>
      </c>
      <c r="H22" s="10">
        <v>18</v>
      </c>
      <c r="I22" s="10">
        <v>26</v>
      </c>
      <c r="J22" s="10">
        <v>32</v>
      </c>
      <c r="K22" s="11">
        <v>36</v>
      </c>
    </row>
    <row r="23" spans="1:11" ht="13.5">
      <c r="A23" s="1">
        <v>57</v>
      </c>
      <c r="B23" s="71"/>
      <c r="C23" s="5">
        <v>75</v>
      </c>
      <c r="D23" s="5">
        <v>79</v>
      </c>
      <c r="E23" s="10">
        <v>6</v>
      </c>
      <c r="F23" s="10">
        <v>7.6</v>
      </c>
      <c r="G23" s="10">
        <v>10</v>
      </c>
      <c r="H23" s="10">
        <v>16</v>
      </c>
      <c r="I23" s="10">
        <v>21.5</v>
      </c>
      <c r="J23" s="10">
        <v>26.8</v>
      </c>
      <c r="K23" s="11">
        <v>31</v>
      </c>
    </row>
    <row r="24" spans="1:11" ht="13.5">
      <c r="A24" s="1">
        <v>58</v>
      </c>
      <c r="B24" s="71"/>
      <c r="C24" s="5">
        <v>80</v>
      </c>
      <c r="D24" s="5">
        <v>84</v>
      </c>
      <c r="E24" s="10">
        <v>6</v>
      </c>
      <c r="F24" s="10">
        <v>7.25</v>
      </c>
      <c r="G24" s="10">
        <v>9.14</v>
      </c>
      <c r="H24" s="10">
        <v>13.25</v>
      </c>
      <c r="I24" s="10">
        <v>21</v>
      </c>
      <c r="J24" s="10">
        <v>26</v>
      </c>
      <c r="K24" s="11">
        <v>28.88</v>
      </c>
    </row>
    <row r="25" spans="1:11" ht="14.25" thickBot="1">
      <c r="A25" s="1">
        <v>59</v>
      </c>
      <c r="B25" s="73"/>
      <c r="C25" s="12">
        <v>85</v>
      </c>
      <c r="D25" s="12">
        <v>999</v>
      </c>
      <c r="E25" s="13">
        <v>4</v>
      </c>
      <c r="F25" s="13">
        <v>6</v>
      </c>
      <c r="G25" s="13">
        <v>8</v>
      </c>
      <c r="H25" s="13">
        <v>10</v>
      </c>
      <c r="I25" s="13">
        <v>15.85</v>
      </c>
      <c r="J25" s="13">
        <v>20</v>
      </c>
      <c r="K25" s="14">
        <v>21.5</v>
      </c>
    </row>
    <row r="26" spans="5:11" ht="13.5">
      <c r="E26" s="2"/>
      <c r="F26" s="2"/>
      <c r="G26" s="2"/>
      <c r="H26" s="2"/>
      <c r="I26" s="2"/>
      <c r="J26" s="2"/>
      <c r="K26" s="2"/>
    </row>
    <row r="27" spans="5:11" ht="13.5">
      <c r="E27" s="2"/>
      <c r="F27" s="2"/>
      <c r="G27" s="2"/>
      <c r="H27" s="2"/>
      <c r="I27" s="2"/>
      <c r="J27" s="2"/>
      <c r="K27" s="2"/>
    </row>
    <row r="28" spans="5:11" ht="13.5">
      <c r="E28" s="2"/>
      <c r="F28" s="2"/>
      <c r="G28" s="2"/>
      <c r="H28" s="2"/>
      <c r="I28" s="2"/>
      <c r="J28" s="2"/>
      <c r="K28" s="2"/>
    </row>
    <row r="29" spans="5:11" ht="13.5">
      <c r="E29" s="2"/>
      <c r="F29" s="2"/>
      <c r="G29" s="2"/>
      <c r="H29" s="2"/>
      <c r="I29" s="2"/>
      <c r="J29" s="2"/>
      <c r="K29" s="2"/>
    </row>
  </sheetData>
  <sheetProtection/>
  <mergeCells count="4">
    <mergeCell ref="E2:K2"/>
    <mergeCell ref="C2:D2"/>
    <mergeCell ref="B6:B15"/>
    <mergeCell ref="B16:B2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ｗｆｄ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</dc:creator>
  <cp:keywords/>
  <dc:description/>
  <cp:lastModifiedBy>matoba-eos</cp:lastModifiedBy>
  <cp:lastPrinted>2005-11-08T09:23:03Z</cp:lastPrinted>
  <dcterms:created xsi:type="dcterms:W3CDTF">2005-10-01T05:26:58Z</dcterms:created>
  <dcterms:modified xsi:type="dcterms:W3CDTF">2013-08-30T08:04:28Z</dcterms:modified>
  <cp:category/>
  <cp:version/>
  <cp:contentType/>
  <cp:contentStatus/>
</cp:coreProperties>
</file>